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ZUCENA-LENOVO\Users\Public\CUENTA PUBLICA ANUAL 2018\"/>
    </mc:Choice>
  </mc:AlternateContent>
  <bookViews>
    <workbookView xWindow="0" yWindow="0" windowWidth="20730" windowHeight="11760" activeTab="4"/>
  </bookViews>
  <sheets>
    <sheet name="F1. ESF" sheetId="1" r:id="rId1"/>
    <sheet name="F2. IADPyOP" sheetId="2" r:id="rId2"/>
    <sheet name="F3. IAODF" sheetId="9" r:id="rId3"/>
    <sheet name="F4. BALPRESUP" sheetId="5" r:id="rId4"/>
    <sheet name="F5. EAID" sheetId="3" r:id="rId5"/>
    <sheet name="F6a. EAEPE OG" sheetId="4" r:id="rId6"/>
    <sheet name="F6b. EAEPE ADMVA" sheetId="6" r:id="rId7"/>
    <sheet name="F6c. EAEPE FUNCION" sheetId="7" r:id="rId8"/>
    <sheet name="F6d. EAEPE SP" sheetId="8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DMINISTRATIVA">'[1]ADVA FUNCION'!$A$3:$C$41</definedName>
    <definedName name="admvasep">'[2]acomodo administrativa'!#REF!</definedName>
    <definedName name="ADVAAGOSTO">'[2]acomodo administrativa'!#REF!</definedName>
    <definedName name="ADVAJUNIO">'[2]acomodo administrativa'!#REF!</definedName>
    <definedName name="_xlnm.Print_Area" localSheetId="0">'F1. ESF'!$B$1:$N$80</definedName>
    <definedName name="_xlnm.Print_Area" localSheetId="3">'F4. BALPRESUP'!$D$5:$G$61</definedName>
    <definedName name="_xlnm.Print_Area" localSheetId="4">'F5. EAID'!$A$2:$G$73</definedName>
    <definedName name="_xlnm.Print_Area" localSheetId="5">'F6a. EAEPE OG'!$B$2:$I$156</definedName>
    <definedName name="_xlnm.Print_Area" localSheetId="6">'F6b. EAEPE ADMVA'!$A$1:$G$60</definedName>
    <definedName name="_xlnm.Print_Area" localSheetId="7">'F6c. EAEPE FUNCION'!$B$1:$I$77</definedName>
    <definedName name="_xlnm.Print_Area" localSheetId="8">'F6d. EAEPE SP'!$B$2:$H$34</definedName>
    <definedName name="cataadva">'[2]acomodo administrativa'!#REF!</definedName>
    <definedName name="catafun">#REF!</definedName>
    <definedName name="cataorden">'[2]balanza acomodo'!$A$2:$G$1593</definedName>
    <definedName name="cataprograma">[2]acomodoprog!#REF!</definedName>
    <definedName name="FUNC">'[1]ADVA FUNCION'!$D$47:$F$94</definedName>
    <definedName name="funcata">#REF!</definedName>
    <definedName name="FUNCIONAL">'[1]ADVA FUNCION'!$D$47:$F$94</definedName>
    <definedName name="FUNCIONALENE">#REF!</definedName>
    <definedName name="funjunio">#REF!</definedName>
    <definedName name="juladva">'[2]acomodo administrativa'!#REF!</definedName>
    <definedName name="JULFUN">#REF!</definedName>
    <definedName name="_xlnm.Print_Titles" localSheetId="0">'F1. ESF'!$1:$8</definedName>
    <definedName name="_xlnm.Print_Titles" localSheetId="1">'F2. IADPyOP'!$1:$7</definedName>
    <definedName name="_xlnm.Print_Titles" localSheetId="4">'F5. EAID'!$1:$8</definedName>
    <definedName name="_xlnm.Print_Titles" localSheetId="5">'F6a. EAEPE OG'!$2:$9</definedName>
  </definedNames>
  <calcPr calcId="162913"/>
</workbook>
</file>

<file path=xl/calcChain.xml><?xml version="1.0" encoding="utf-8"?>
<calcChain xmlns="http://schemas.openxmlformats.org/spreadsheetml/2006/main">
  <c r="G23" i="8" l="1"/>
  <c r="G11" i="8"/>
  <c r="D11" i="8"/>
  <c r="C11" i="8"/>
  <c r="H58" i="7"/>
  <c r="H25" i="7"/>
  <c r="D25" i="7"/>
  <c r="F56" i="6"/>
  <c r="C56" i="6"/>
  <c r="C34" i="6" s="1"/>
  <c r="B30" i="6"/>
  <c r="F30" i="6"/>
  <c r="C30" i="6"/>
  <c r="H11" i="4" l="1"/>
  <c r="G65" i="3" l="1"/>
  <c r="G64" i="3" s="1"/>
  <c r="G61" i="3"/>
  <c r="G35" i="3"/>
  <c r="G16" i="3"/>
  <c r="D65" i="3"/>
  <c r="D64" i="3" s="1"/>
  <c r="C64" i="3"/>
  <c r="E64" i="3"/>
  <c r="F64" i="3"/>
  <c r="B64" i="3"/>
  <c r="F17" i="4" l="1"/>
  <c r="F18" i="4"/>
  <c r="I18" i="4" s="1"/>
  <c r="F16" i="4"/>
  <c r="O13" i="4" l="1"/>
  <c r="G13" i="4" s="1"/>
  <c r="O15" i="4"/>
  <c r="G15" i="4" s="1"/>
  <c r="M17" i="4"/>
  <c r="M16" i="4"/>
  <c r="M14" i="4"/>
  <c r="M12" i="4"/>
  <c r="L17" i="4"/>
  <c r="O17" i="4" s="1"/>
  <c r="G17" i="4" s="1"/>
  <c r="I17" i="4" s="1"/>
  <c r="L16" i="4"/>
  <c r="L14" i="4"/>
  <c r="L12" i="4"/>
  <c r="O14" i="4" l="1"/>
  <c r="G14" i="4" s="1"/>
  <c r="M18" i="4"/>
  <c r="O16" i="4"/>
  <c r="G16" i="4" s="1"/>
  <c r="O12" i="4"/>
  <c r="G12" i="4" s="1"/>
  <c r="L18" i="4"/>
  <c r="M90" i="4"/>
  <c r="M89" i="4"/>
  <c r="M88" i="4"/>
  <c r="M87" i="4"/>
  <c r="M85" i="4"/>
  <c r="G11" i="4" l="1"/>
  <c r="O18" i="4"/>
  <c r="L106" i="4"/>
  <c r="G39" i="4" l="1"/>
  <c r="K33" i="4"/>
  <c r="K32" i="4"/>
  <c r="N125" i="4" l="1"/>
  <c r="N123" i="4"/>
  <c r="N109" i="4"/>
  <c r="N106" i="4"/>
  <c r="N105" i="4"/>
  <c r="N103" i="4"/>
  <c r="N99" i="4"/>
  <c r="N97" i="4"/>
  <c r="N96" i="4"/>
  <c r="N94" i="4"/>
  <c r="N93" i="4"/>
  <c r="G127" i="4" l="1"/>
  <c r="M124" i="4"/>
  <c r="M123" i="4"/>
  <c r="M111" i="4"/>
  <c r="M110" i="4"/>
  <c r="M109" i="4"/>
  <c r="M108" i="4"/>
  <c r="M107" i="4"/>
  <c r="M106" i="4"/>
  <c r="M105" i="4"/>
  <c r="M104" i="4"/>
  <c r="M103" i="4"/>
  <c r="P103" i="4" s="1"/>
  <c r="G103" i="4" s="1"/>
  <c r="M101" i="4"/>
  <c r="M99" i="4"/>
  <c r="M98" i="4"/>
  <c r="M97" i="4"/>
  <c r="M96" i="4"/>
  <c r="M94" i="4"/>
  <c r="M93" i="4"/>
  <c r="G86" i="4"/>
  <c r="P86" i="4"/>
  <c r="P91" i="4"/>
  <c r="G91" i="4" s="1"/>
  <c r="P90" i="4"/>
  <c r="G90" i="4" s="1"/>
  <c r="P89" i="4"/>
  <c r="G89" i="4" s="1"/>
  <c r="P88" i="4"/>
  <c r="G88" i="4" s="1"/>
  <c r="P87" i="4"/>
  <c r="G87" i="4" s="1"/>
  <c r="P85" i="4"/>
  <c r="G85" i="4" s="1"/>
  <c r="G84" i="4" l="1"/>
  <c r="F172" i="4" s="1"/>
  <c r="H172" i="4" s="1"/>
  <c r="O39" i="4"/>
  <c r="O40" i="4"/>
  <c r="O41" i="4"/>
  <c r="O42" i="4"/>
  <c r="O43" i="4"/>
  <c r="O44" i="4"/>
  <c r="O45" i="4"/>
  <c r="O46" i="4"/>
  <c r="O47" i="4"/>
  <c r="O48" i="4"/>
  <c r="O49" i="4"/>
  <c r="O51" i="4"/>
  <c r="G51" i="4" s="1"/>
  <c r="O53" i="4"/>
  <c r="G53" i="4" s="1"/>
  <c r="O54" i="4"/>
  <c r="G54" i="4" s="1"/>
  <c r="O56" i="4"/>
  <c r="O57" i="4"/>
  <c r="O58" i="4"/>
  <c r="O59" i="4"/>
  <c r="O60" i="4"/>
  <c r="O61" i="4"/>
  <c r="N55" i="4"/>
  <c r="O55" i="4" s="1"/>
  <c r="G55" i="4" s="1"/>
  <c r="N52" i="4"/>
  <c r="O52" i="4" s="1"/>
  <c r="G52" i="4" s="1"/>
  <c r="N50" i="4"/>
  <c r="O50" i="4" s="1"/>
  <c r="G50" i="4" s="1"/>
  <c r="N38" i="4"/>
  <c r="N37" i="4"/>
  <c r="N36" i="4"/>
  <c r="N35" i="4"/>
  <c r="N34" i="4"/>
  <c r="N33" i="4"/>
  <c r="N32" i="4"/>
  <c r="N31" i="4"/>
  <c r="N30" i="4"/>
  <c r="N28" i="4"/>
  <c r="N26" i="4"/>
  <c r="N25" i="4"/>
  <c r="N24" i="4"/>
  <c r="N23" i="4"/>
  <c r="N21" i="4"/>
  <c r="N20" i="4"/>
  <c r="G49" i="4" l="1"/>
  <c r="O27" i="4"/>
  <c r="G27" i="4" s="1"/>
  <c r="O29" i="4"/>
  <c r="L37" i="4"/>
  <c r="L36" i="4"/>
  <c r="L34" i="4"/>
  <c r="L33" i="4"/>
  <c r="L32" i="4"/>
  <c r="L30" i="4"/>
  <c r="M21" i="4" l="1"/>
  <c r="M37" i="4"/>
  <c r="M38" i="4"/>
  <c r="M36" i="4"/>
  <c r="M35" i="4"/>
  <c r="M34" i="4"/>
  <c r="M33" i="4"/>
  <c r="M32" i="4"/>
  <c r="M31" i="4"/>
  <c r="M30" i="4"/>
  <c r="M28" i="4"/>
  <c r="M26" i="4"/>
  <c r="M25" i="4"/>
  <c r="M23" i="4"/>
  <c r="M20" i="4"/>
  <c r="L28" i="4"/>
  <c r="L26" i="4"/>
  <c r="L25" i="4"/>
  <c r="L24" i="4"/>
  <c r="O24" i="4" s="1"/>
  <c r="G24" i="4" s="1"/>
  <c r="L23" i="4"/>
  <c r="L21" i="4"/>
  <c r="L22" i="4"/>
  <c r="O22" i="4" s="1"/>
  <c r="G22" i="4" s="1"/>
  <c r="L20" i="4"/>
  <c r="O38" i="4" l="1"/>
  <c r="G38" i="4" s="1"/>
  <c r="O33" i="4"/>
  <c r="G33" i="4" s="1"/>
  <c r="O30" i="4"/>
  <c r="G30" i="4" s="1"/>
  <c r="O34" i="4"/>
  <c r="G34" i="4" s="1"/>
  <c r="O37" i="4"/>
  <c r="G37" i="4" s="1"/>
  <c r="O31" i="4"/>
  <c r="G31" i="4" s="1"/>
  <c r="O35" i="4"/>
  <c r="G35" i="4" s="1"/>
  <c r="O32" i="4"/>
  <c r="G32" i="4" s="1"/>
  <c r="O36" i="4"/>
  <c r="G36" i="4" s="1"/>
  <c r="O26" i="4"/>
  <c r="G26" i="4" s="1"/>
  <c r="O20" i="4"/>
  <c r="G20" i="4" s="1"/>
  <c r="O28" i="4"/>
  <c r="G28" i="4" s="1"/>
  <c r="O23" i="4"/>
  <c r="G23" i="4" s="1"/>
  <c r="O25" i="4"/>
  <c r="G25" i="4" s="1"/>
  <c r="O21" i="4"/>
  <c r="G21" i="4" s="1"/>
  <c r="F18" i="5"/>
  <c r="G29" i="4" l="1"/>
  <c r="G19" i="4"/>
  <c r="P95" i="4"/>
  <c r="G95" i="4" s="1"/>
  <c r="P100" i="4"/>
  <c r="G100" i="4" s="1"/>
  <c r="P102" i="4"/>
  <c r="P112" i="4"/>
  <c r="P113" i="4"/>
  <c r="P114" i="4"/>
  <c r="P115" i="4"/>
  <c r="P116" i="4"/>
  <c r="P117" i="4"/>
  <c r="P118" i="4"/>
  <c r="P119" i="4"/>
  <c r="P120" i="4"/>
  <c r="P121" i="4"/>
  <c r="P122" i="4"/>
  <c r="P124" i="4"/>
  <c r="G124" i="4" s="1"/>
  <c r="P126" i="4"/>
  <c r="G126" i="4" s="1"/>
  <c r="O123" i="4"/>
  <c r="P123" i="4" s="1"/>
  <c r="G123" i="4" s="1"/>
  <c r="O106" i="4"/>
  <c r="P106" i="4" s="1"/>
  <c r="G10" i="4" l="1"/>
  <c r="P125" i="4"/>
  <c r="G125" i="4" s="1"/>
  <c r="G25" i="7" l="1"/>
  <c r="F11" i="8"/>
  <c r="E30" i="6"/>
  <c r="P101" i="4"/>
  <c r="G101" i="4" s="1"/>
  <c r="P99" i="4"/>
  <c r="G99" i="4" s="1"/>
  <c r="P98" i="4"/>
  <c r="G98" i="4" s="1"/>
  <c r="P97" i="4"/>
  <c r="G97" i="4" s="1"/>
  <c r="P96" i="4"/>
  <c r="G96" i="4" s="1"/>
  <c r="P94" i="4"/>
  <c r="G94" i="4" s="1"/>
  <c r="P93" i="4"/>
  <c r="G93" i="4" s="1"/>
  <c r="P110" i="4" l="1"/>
  <c r="G110" i="4" s="1"/>
  <c r="G106" i="4"/>
  <c r="P104" i="4"/>
  <c r="G104" i="4" s="1"/>
  <c r="P107" i="4"/>
  <c r="G107" i="4" s="1"/>
  <c r="P108" i="4"/>
  <c r="G108" i="4" s="1"/>
  <c r="P111" i="4"/>
  <c r="G111" i="4" s="1"/>
  <c r="P105" i="4" l="1"/>
  <c r="G105" i="4" s="1"/>
  <c r="P109" i="4"/>
  <c r="G109" i="4" s="1"/>
  <c r="E9" i="6" l="1"/>
  <c r="H112" i="4" l="1"/>
  <c r="F12" i="4"/>
  <c r="F13" i="4"/>
  <c r="F14" i="4"/>
  <c r="I14" i="4" s="1"/>
  <c r="F15" i="4"/>
  <c r="I15" i="4" s="1"/>
  <c r="I16" i="4"/>
  <c r="F20" i="4"/>
  <c r="I20" i="4" s="1"/>
  <c r="F21" i="4"/>
  <c r="I21" i="4" s="1"/>
  <c r="F22" i="4"/>
  <c r="I22" i="4" s="1"/>
  <c r="F23" i="4"/>
  <c r="F24" i="4"/>
  <c r="I24" i="4" s="1"/>
  <c r="F25" i="4"/>
  <c r="I25" i="4" s="1"/>
  <c r="F26" i="4"/>
  <c r="I26" i="4" s="1"/>
  <c r="F27" i="4"/>
  <c r="F28" i="4"/>
  <c r="I28" i="4" s="1"/>
  <c r="F30" i="4"/>
  <c r="F31" i="4"/>
  <c r="I31" i="4" s="1"/>
  <c r="F32" i="4"/>
  <c r="I32" i="4" s="1"/>
  <c r="F33" i="4"/>
  <c r="F34" i="4"/>
  <c r="I34" i="4" s="1"/>
  <c r="F35" i="4"/>
  <c r="I35" i="4" s="1"/>
  <c r="F36" i="4"/>
  <c r="I36" i="4" s="1"/>
  <c r="F37" i="4"/>
  <c r="F38" i="4"/>
  <c r="I38" i="4" s="1"/>
  <c r="D49" i="4"/>
  <c r="E49" i="4"/>
  <c r="F41" i="4"/>
  <c r="F42" i="4"/>
  <c r="F43" i="4"/>
  <c r="F44" i="4"/>
  <c r="F45" i="4"/>
  <c r="I45" i="4" s="1"/>
  <c r="F46" i="4"/>
  <c r="I46" i="4" s="1"/>
  <c r="F47" i="4"/>
  <c r="I47" i="4" s="1"/>
  <c r="F48" i="4"/>
  <c r="I48" i="4" s="1"/>
  <c r="E102" i="4"/>
  <c r="E19" i="4"/>
  <c r="E11" i="4"/>
  <c r="E29" i="4"/>
  <c r="E39" i="4"/>
  <c r="E92" i="4"/>
  <c r="E122" i="4"/>
  <c r="E84" i="4"/>
  <c r="E112" i="4"/>
  <c r="G102" i="4"/>
  <c r="H39" i="4"/>
  <c r="I40" i="4"/>
  <c r="I41" i="4"/>
  <c r="I42" i="4"/>
  <c r="I43" i="4"/>
  <c r="D39" i="4"/>
  <c r="G122" i="4"/>
  <c r="F175" i="4" s="1"/>
  <c r="H175" i="4" s="1"/>
  <c r="G92" i="4"/>
  <c r="G112" i="4"/>
  <c r="G11" i="1"/>
  <c r="G19" i="1"/>
  <c r="G27" i="1"/>
  <c r="G33" i="1"/>
  <c r="G43" i="1"/>
  <c r="G62" i="1"/>
  <c r="F11" i="1"/>
  <c r="F19" i="1"/>
  <c r="F27" i="1"/>
  <c r="F33" i="1"/>
  <c r="F43" i="1"/>
  <c r="F62" i="1"/>
  <c r="B41" i="3"/>
  <c r="E12" i="5" s="1"/>
  <c r="E41" i="5" s="1"/>
  <c r="B63" i="3"/>
  <c r="E13" i="5" s="1"/>
  <c r="E51" i="5" s="1"/>
  <c r="D11" i="4"/>
  <c r="D19" i="4"/>
  <c r="D29" i="4"/>
  <c r="D84" i="4"/>
  <c r="D92" i="4"/>
  <c r="D102" i="4"/>
  <c r="D122" i="4"/>
  <c r="D112" i="4"/>
  <c r="F111" i="4"/>
  <c r="I111" i="4" s="1"/>
  <c r="D61" i="3"/>
  <c r="F107" i="4"/>
  <c r="I107" i="4" s="1"/>
  <c r="F50" i="4"/>
  <c r="I50" i="4" s="1"/>
  <c r="F51" i="4"/>
  <c r="I51" i="4" s="1"/>
  <c r="F52" i="4"/>
  <c r="I52" i="4" s="1"/>
  <c r="F53" i="4"/>
  <c r="I53" i="4" s="1"/>
  <c r="F54" i="4"/>
  <c r="I54" i="4" s="1"/>
  <c r="F55" i="4"/>
  <c r="I55" i="4" s="1"/>
  <c r="F56" i="4"/>
  <c r="I56" i="4" s="1"/>
  <c r="F57" i="4"/>
  <c r="I57" i="4" s="1"/>
  <c r="F58" i="4"/>
  <c r="I58" i="4" s="1"/>
  <c r="F59" i="4"/>
  <c r="I59" i="4" s="1"/>
  <c r="H19" i="4"/>
  <c r="H84" i="4"/>
  <c r="F115" i="4"/>
  <c r="F112" i="4" s="1"/>
  <c r="H49" i="4"/>
  <c r="H122" i="4"/>
  <c r="H102" i="4"/>
  <c r="H92" i="4"/>
  <c r="H29" i="4"/>
  <c r="D30" i="6"/>
  <c r="F100" i="4"/>
  <c r="I100" i="4" s="1"/>
  <c r="F95" i="4"/>
  <c r="I95" i="4" s="1"/>
  <c r="F91" i="4"/>
  <c r="I91" i="4" s="1"/>
  <c r="F90" i="4"/>
  <c r="I90" i="4" s="1"/>
  <c r="I13" i="4"/>
  <c r="I27" i="4"/>
  <c r="I86" i="4"/>
  <c r="I113" i="4"/>
  <c r="I114" i="4"/>
  <c r="I116" i="4"/>
  <c r="I117" i="4"/>
  <c r="I118" i="4"/>
  <c r="I119" i="4"/>
  <c r="I120" i="4"/>
  <c r="I121" i="4"/>
  <c r="I126" i="4"/>
  <c r="I127" i="4"/>
  <c r="I129" i="4"/>
  <c r="I130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F34" i="6"/>
  <c r="D62" i="3"/>
  <c r="G62" i="3" s="1"/>
  <c r="D35" i="3"/>
  <c r="D16" i="3"/>
  <c r="D56" i="6"/>
  <c r="H53" i="7"/>
  <c r="F44" i="7"/>
  <c r="G34" i="8"/>
  <c r="C34" i="8"/>
  <c r="F87" i="4"/>
  <c r="I87" i="4" s="1"/>
  <c r="F88" i="4"/>
  <c r="I88" i="4" s="1"/>
  <c r="F89" i="4"/>
  <c r="I89" i="4" s="1"/>
  <c r="F93" i="4"/>
  <c r="I93" i="4" s="1"/>
  <c r="F94" i="4"/>
  <c r="I94" i="4" s="1"/>
  <c r="F96" i="4"/>
  <c r="I96" i="4" s="1"/>
  <c r="F97" i="4"/>
  <c r="I97" i="4" s="1"/>
  <c r="F98" i="4"/>
  <c r="I98" i="4" s="1"/>
  <c r="F99" i="4"/>
  <c r="I99" i="4" s="1"/>
  <c r="F101" i="4"/>
  <c r="I101" i="4" s="1"/>
  <c r="F103" i="4"/>
  <c r="I103" i="4" s="1"/>
  <c r="F104" i="4"/>
  <c r="I104" i="4" s="1"/>
  <c r="F105" i="4"/>
  <c r="I105" i="4" s="1"/>
  <c r="F106" i="4"/>
  <c r="I106" i="4" s="1"/>
  <c r="F108" i="4"/>
  <c r="I108" i="4" s="1"/>
  <c r="F109" i="4"/>
  <c r="I109" i="4" s="1"/>
  <c r="F110" i="4"/>
  <c r="I110" i="4" s="1"/>
  <c r="F123" i="4"/>
  <c r="I123" i="4" s="1"/>
  <c r="F124" i="4"/>
  <c r="I124" i="4" s="1"/>
  <c r="F125" i="4"/>
  <c r="I125" i="4" s="1"/>
  <c r="F128" i="4"/>
  <c r="I128" i="4" s="1"/>
  <c r="F131" i="4"/>
  <c r="I131" i="4" s="1"/>
  <c r="I23" i="4"/>
  <c r="I33" i="4"/>
  <c r="I37" i="4"/>
  <c r="F85" i="4"/>
  <c r="I85" i="4" s="1"/>
  <c r="I12" i="4"/>
  <c r="E71" i="7"/>
  <c r="F71" i="7"/>
  <c r="G71" i="7"/>
  <c r="H71" i="7"/>
  <c r="I71" i="7"/>
  <c r="D71" i="7"/>
  <c r="E61" i="7"/>
  <c r="F61" i="7"/>
  <c r="G61" i="7"/>
  <c r="H61" i="7"/>
  <c r="I61" i="7"/>
  <c r="D61" i="7"/>
  <c r="D53" i="7"/>
  <c r="E44" i="7"/>
  <c r="G44" i="7"/>
  <c r="H44" i="7"/>
  <c r="I44" i="7"/>
  <c r="D44" i="7"/>
  <c r="E38" i="7"/>
  <c r="F38" i="7"/>
  <c r="G38" i="7"/>
  <c r="H38" i="7"/>
  <c r="I38" i="7"/>
  <c r="D38" i="7"/>
  <c r="E28" i="7"/>
  <c r="F28" i="7"/>
  <c r="G28" i="7"/>
  <c r="H28" i="7"/>
  <c r="I28" i="7"/>
  <c r="D28" i="7"/>
  <c r="G20" i="7"/>
  <c r="H20" i="7"/>
  <c r="D20" i="7"/>
  <c r="E11" i="7"/>
  <c r="F11" i="7"/>
  <c r="G11" i="7"/>
  <c r="H11" i="7"/>
  <c r="I11" i="7"/>
  <c r="D11" i="7"/>
  <c r="C63" i="3"/>
  <c r="E63" i="3"/>
  <c r="F63" i="3"/>
  <c r="C41" i="3"/>
  <c r="E41" i="3"/>
  <c r="F41" i="3"/>
  <c r="G12" i="5" s="1"/>
  <c r="G41" i="5" s="1"/>
  <c r="C9" i="6"/>
  <c r="F9" i="6"/>
  <c r="B9" i="6"/>
  <c r="B34" i="6"/>
  <c r="M68" i="1"/>
  <c r="L68" i="1"/>
  <c r="L64" i="1"/>
  <c r="M64" i="1"/>
  <c r="M58" i="1"/>
  <c r="M74" i="1"/>
  <c r="L74" i="1"/>
  <c r="L58" i="1"/>
  <c r="M44" i="1"/>
  <c r="L44" i="1"/>
  <c r="M40" i="1"/>
  <c r="L40" i="1"/>
  <c r="M33" i="1"/>
  <c r="L33" i="1"/>
  <c r="M29" i="1"/>
  <c r="L29" i="1"/>
  <c r="M25" i="1"/>
  <c r="L25" i="1"/>
  <c r="M21" i="1"/>
  <c r="L21" i="1"/>
  <c r="M11" i="1"/>
  <c r="L11" i="1"/>
  <c r="G40" i="1"/>
  <c r="F40" i="1"/>
  <c r="J9" i="9"/>
  <c r="I9" i="9"/>
  <c r="K15" i="9"/>
  <c r="E15" i="9"/>
  <c r="E9" i="9"/>
  <c r="K9" i="9"/>
  <c r="K21" i="9" s="1"/>
  <c r="G37" i="2"/>
  <c r="G36" i="2"/>
  <c r="G35" i="2"/>
  <c r="H15" i="2"/>
  <c r="H14" i="2" s="1"/>
  <c r="H9" i="2" s="1"/>
  <c r="H32" i="2" s="1"/>
  <c r="E15" i="2"/>
  <c r="C15" i="2"/>
  <c r="G15" i="2" s="1"/>
  <c r="G14" i="2" s="1"/>
  <c r="G9" i="2" s="1"/>
  <c r="G32" i="2" s="1"/>
  <c r="I14" i="2"/>
  <c r="I9" i="2" s="1"/>
  <c r="I32" i="2" s="1"/>
  <c r="F14" i="2"/>
  <c r="F9" i="2" s="1"/>
  <c r="F32" i="2" s="1"/>
  <c r="E14" i="2"/>
  <c r="E9" i="2" s="1"/>
  <c r="D14" i="2"/>
  <c r="D9" i="2"/>
  <c r="F56" i="5"/>
  <c r="E56" i="5"/>
  <c r="G53" i="5"/>
  <c r="F53" i="5"/>
  <c r="E53" i="5"/>
  <c r="F46" i="5"/>
  <c r="E46" i="5"/>
  <c r="G43" i="5"/>
  <c r="F43" i="5"/>
  <c r="E43" i="5"/>
  <c r="G37" i="5"/>
  <c r="G54" i="5" s="1"/>
  <c r="G52" i="5" s="1"/>
  <c r="F37" i="5"/>
  <c r="F54" i="5" s="1"/>
  <c r="F52" i="5" s="1"/>
  <c r="E37" i="5"/>
  <c r="E54" i="5" s="1"/>
  <c r="E52" i="5" s="1"/>
  <c r="G36" i="5"/>
  <c r="G44" i="5" s="1"/>
  <c r="F36" i="5"/>
  <c r="F44" i="5" s="1"/>
  <c r="F42" i="5" s="1"/>
  <c r="E36" i="5"/>
  <c r="G32" i="5"/>
  <c r="F32" i="5"/>
  <c r="E32" i="5"/>
  <c r="G56" i="5"/>
  <c r="G46" i="5"/>
  <c r="G28" i="5"/>
  <c r="F28" i="5"/>
  <c r="G27" i="5"/>
  <c r="F27" i="5"/>
  <c r="E28" i="5"/>
  <c r="E27" i="5"/>
  <c r="G18" i="5"/>
  <c r="E18" i="5"/>
  <c r="D34" i="6" l="1"/>
  <c r="G30" i="6"/>
  <c r="G9" i="6" s="1"/>
  <c r="F59" i="6"/>
  <c r="E21" i="9"/>
  <c r="C66" i="3"/>
  <c r="D10" i="4"/>
  <c r="E16" i="5" s="1"/>
  <c r="E45" i="5" s="1"/>
  <c r="F66" i="3"/>
  <c r="F13" i="5"/>
  <c r="F51" i="5" s="1"/>
  <c r="E66" i="3"/>
  <c r="B59" i="6"/>
  <c r="H10" i="7"/>
  <c r="H43" i="7"/>
  <c r="H76" i="7" s="1"/>
  <c r="L48" i="1"/>
  <c r="L60" i="1" s="1"/>
  <c r="D10" i="7"/>
  <c r="I19" i="4"/>
  <c r="G63" i="3"/>
  <c r="B66" i="3"/>
  <c r="C14" i="2"/>
  <c r="C9" i="2" s="1"/>
  <c r="C32" i="2" s="1"/>
  <c r="M77" i="1"/>
  <c r="C59" i="6"/>
  <c r="G41" i="3"/>
  <c r="D41" i="3"/>
  <c r="F173" i="4"/>
  <c r="H173" i="4" s="1"/>
  <c r="G83" i="4"/>
  <c r="F174" i="4"/>
  <c r="H174" i="4" s="1"/>
  <c r="I115" i="4"/>
  <c r="I112" i="4" s="1"/>
  <c r="F49" i="4"/>
  <c r="F49" i="1"/>
  <c r="F64" i="1" s="1"/>
  <c r="G49" i="1"/>
  <c r="G64" i="1" s="1"/>
  <c r="E83" i="4"/>
  <c r="F12" i="5"/>
  <c r="F41" i="5" s="1"/>
  <c r="G13" i="5"/>
  <c r="G51" i="5" s="1"/>
  <c r="L77" i="1"/>
  <c r="F26" i="5"/>
  <c r="G10" i="7"/>
  <c r="D43" i="7"/>
  <c r="F92" i="4"/>
  <c r="E35" i="5"/>
  <c r="E38" i="5" s="1"/>
  <c r="E14" i="5" s="1"/>
  <c r="E11" i="5" s="1"/>
  <c r="E44" i="5"/>
  <c r="E42" i="5" s="1"/>
  <c r="M48" i="1"/>
  <c r="M60" i="1" s="1"/>
  <c r="M78" i="1" s="1"/>
  <c r="E26" i="5"/>
  <c r="H10" i="4"/>
  <c r="G16" i="5" s="1"/>
  <c r="F29" i="4"/>
  <c r="G42" i="5"/>
  <c r="D63" i="3"/>
  <c r="F84" i="4"/>
  <c r="H83" i="4"/>
  <c r="G17" i="5" s="1"/>
  <c r="G55" i="5" s="1"/>
  <c r="D83" i="4"/>
  <c r="E17" i="5" s="1"/>
  <c r="E55" i="5" s="1"/>
  <c r="E57" i="5" s="1"/>
  <c r="E58" i="5" s="1"/>
  <c r="F39" i="4"/>
  <c r="D9" i="6"/>
  <c r="D59" i="6" s="1"/>
  <c r="F122" i="4"/>
  <c r="E10" i="4"/>
  <c r="F16" i="5"/>
  <c r="I84" i="4"/>
  <c r="I92" i="4"/>
  <c r="I102" i="4"/>
  <c r="I122" i="4"/>
  <c r="F102" i="4"/>
  <c r="F19" i="4"/>
  <c r="G26" i="5"/>
  <c r="I30" i="4"/>
  <c r="I29" i="4" s="1"/>
  <c r="I49" i="4"/>
  <c r="I44" i="4"/>
  <c r="I39" i="4" s="1"/>
  <c r="G35" i="5"/>
  <c r="G38" i="5" s="1"/>
  <c r="G14" i="5" s="1"/>
  <c r="F35" i="5"/>
  <c r="F38" i="5" s="1"/>
  <c r="F14" i="5" s="1"/>
  <c r="F11" i="4"/>
  <c r="I11" i="4"/>
  <c r="G156" i="4" l="1"/>
  <c r="E56" i="6"/>
  <c r="F23" i="8"/>
  <c r="F34" i="8" s="1"/>
  <c r="G58" i="7"/>
  <c r="G53" i="7" s="1"/>
  <c r="G43" i="7" s="1"/>
  <c r="G76" i="7" s="1"/>
  <c r="D76" i="7"/>
  <c r="L78" i="1"/>
  <c r="D156" i="4"/>
  <c r="G66" i="3"/>
  <c r="F11" i="5"/>
  <c r="D66" i="3"/>
  <c r="F17" i="5"/>
  <c r="F55" i="5" s="1"/>
  <c r="F57" i="5" s="1"/>
  <c r="F58" i="5" s="1"/>
  <c r="E15" i="5"/>
  <c r="E21" i="5" s="1"/>
  <c r="E22" i="5" s="1"/>
  <c r="E23" i="5" s="1"/>
  <c r="E29" i="5" s="1"/>
  <c r="H156" i="4"/>
  <c r="E25" i="7"/>
  <c r="D23" i="8"/>
  <c r="E23" i="8" s="1"/>
  <c r="H23" i="8" s="1"/>
  <c r="E58" i="7"/>
  <c r="G57" i="5"/>
  <c r="G58" i="5" s="1"/>
  <c r="E156" i="4"/>
  <c r="F83" i="4"/>
  <c r="G45" i="5"/>
  <c r="G47" i="5" s="1"/>
  <c r="G48" i="5" s="1"/>
  <c r="G15" i="5"/>
  <c r="G11" i="5"/>
  <c r="E47" i="5"/>
  <c r="E48" i="5" s="1"/>
  <c r="I83" i="4"/>
  <c r="F10" i="4"/>
  <c r="E34" i="6" l="1"/>
  <c r="E59" i="6" s="1"/>
  <c r="E64" i="6" s="1"/>
  <c r="G56" i="6"/>
  <c r="G34" i="6" s="1"/>
  <c r="G59" i="6" s="1"/>
  <c r="F15" i="5"/>
  <c r="F21" i="5" s="1"/>
  <c r="F22" i="5" s="1"/>
  <c r="F23" i="5" s="1"/>
  <c r="F29" i="5" s="1"/>
  <c r="G21" i="5"/>
  <c r="G22" i="5" s="1"/>
  <c r="G23" i="5" s="1"/>
  <c r="G29" i="5" s="1"/>
  <c r="F58" i="7"/>
  <c r="E53" i="7"/>
  <c r="E43" i="7" s="1"/>
  <c r="E20" i="7"/>
  <c r="E10" i="7" s="1"/>
  <c r="F25" i="7"/>
  <c r="F156" i="4"/>
  <c r="E11" i="8"/>
  <c r="D34" i="8"/>
  <c r="F45" i="5"/>
  <c r="F47" i="5" s="1"/>
  <c r="F48" i="5" s="1"/>
  <c r="I10" i="4"/>
  <c r="I156" i="4" s="1"/>
  <c r="E76" i="7" l="1"/>
  <c r="F20" i="7"/>
  <c r="F10" i="7" s="1"/>
  <c r="I25" i="7"/>
  <c r="I20" i="7" s="1"/>
  <c r="I10" i="7" s="1"/>
  <c r="E34" i="8"/>
  <c r="H11" i="8"/>
  <c r="H34" i="8" s="1"/>
  <c r="I58" i="7"/>
  <c r="I53" i="7" s="1"/>
  <c r="I43" i="7" s="1"/>
  <c r="F53" i="7"/>
  <c r="F43" i="7" s="1"/>
  <c r="I76" i="7" l="1"/>
  <c r="F76" i="7"/>
</calcChain>
</file>

<file path=xl/sharedStrings.xml><?xml version="1.0" encoding="utf-8"?>
<sst xmlns="http://schemas.openxmlformats.org/spreadsheetml/2006/main" count="916" uniqueCount="581">
  <si>
    <t>Proveedores</t>
  </si>
  <si>
    <t>Bancos/Dependencias y otros</t>
  </si>
  <si>
    <t>Bancos/tesoreria</t>
  </si>
  <si>
    <t>Efectivo</t>
  </si>
  <si>
    <t>(Pesos)</t>
  </si>
  <si>
    <t>Ente Público:</t>
  </si>
  <si>
    <t>a1)</t>
  </si>
  <si>
    <t>a2)</t>
  </si>
  <si>
    <t>a3)</t>
  </si>
  <si>
    <t>a4)</t>
  </si>
  <si>
    <t>a5)</t>
  </si>
  <si>
    <t>a6)</t>
  </si>
  <si>
    <t>a7)</t>
  </si>
  <si>
    <t>b1)</t>
  </si>
  <si>
    <t>b2)</t>
  </si>
  <si>
    <t>b3)</t>
  </si>
  <si>
    <t>b4)</t>
  </si>
  <si>
    <t>b5)</t>
  </si>
  <si>
    <t>b6)</t>
  </si>
  <si>
    <t>Anticipo a Contratistas por Obras Públicas a Corto Plazo</t>
  </si>
  <si>
    <t>Otros Derechos a Recibir Bienes o Servicios a Corto Plazo</t>
  </si>
  <si>
    <t>c1)</t>
  </si>
  <si>
    <t>c2)</t>
  </si>
  <si>
    <t>c3)</t>
  </si>
  <si>
    <t>c4)</t>
  </si>
  <si>
    <t>c5)</t>
  </si>
  <si>
    <t>d1)</t>
  </si>
  <si>
    <t>d2)</t>
  </si>
  <si>
    <t>d3)</t>
  </si>
  <si>
    <t>d4)</t>
  </si>
  <si>
    <t>d5)</t>
  </si>
  <si>
    <t>e. Almacenes</t>
  </si>
  <si>
    <t>f1)</t>
  </si>
  <si>
    <t>f2)</t>
  </si>
  <si>
    <t>Estimación por Deterioro de Inventarios</t>
  </si>
  <si>
    <t>g1)</t>
  </si>
  <si>
    <t>g2)</t>
  </si>
  <si>
    <t>g3)</t>
  </si>
  <si>
    <t>g4)</t>
  </si>
  <si>
    <t>Valores en Garantía</t>
  </si>
  <si>
    <t>Bienes Derivados de Embargos, Decomisos, Aseguramientos y Dación en Pago</t>
  </si>
  <si>
    <t>Adquisición con Fondos de Terceros</t>
  </si>
  <si>
    <t>Inversiones Temporales (hasta 3 meses)</t>
  </si>
  <si>
    <t>Fondos con Afectación Especifica</t>
  </si>
  <si>
    <t>Depósitos de fondos de Terceros</t>
  </si>
  <si>
    <t>Otros Efectivos y Equivalentes</t>
  </si>
  <si>
    <t xml:space="preserve">Inversiones Financieras </t>
  </si>
  <si>
    <t>Cuentas por Cobrar</t>
  </si>
  <si>
    <t>Deudores Diversos</t>
  </si>
  <si>
    <t>Ingresos por Recuperar</t>
  </si>
  <si>
    <t>Deudores por Anticipos de la Tesoreria</t>
  </si>
  <si>
    <t>Prestamos Otorgados</t>
  </si>
  <si>
    <t>Otros Derechos a Recibir Efectivo o Equivalentes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</si>
  <si>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</si>
  <si>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</si>
  <si>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</si>
  <si>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Inventarios de Mercancias para Venta</t>
  </si>
  <si>
    <t>Inventarios de Vercancias Terminadas</t>
  </si>
  <si>
    <t xml:space="preserve">Inventarios de Mercancias en Proceso de Elaboración </t>
  </si>
  <si>
    <t>Inventarios de Materias Primas, Materiales y Suministros para Producción</t>
  </si>
  <si>
    <t>Bienes en Tránsito</t>
  </si>
  <si>
    <t>b7)</t>
  </si>
  <si>
    <t>ACTIVO</t>
  </si>
  <si>
    <t>Activo Circulante</t>
  </si>
  <si>
    <t>Activo No Circulante</t>
  </si>
  <si>
    <t>a. Inversiones Financieras a Largo Plazo</t>
  </si>
  <si>
    <t>c. Bienes Inmuebles, Infraestructura y Construcciones en Proceso</t>
  </si>
  <si>
    <t>d. Bienes Muebles</t>
  </si>
  <si>
    <t>e. Activos Intangibles</t>
  </si>
  <si>
    <t>f. Depreciación, Deterioro y Amortización Acumulada de Bienes</t>
  </si>
  <si>
    <t>g. Activos Diferidos</t>
  </si>
  <si>
    <t>h. Estimación por Pérdida o Deterioro de Activos no Circulantes</t>
  </si>
  <si>
    <t>i. Otros Activos no Circulantes</t>
  </si>
  <si>
    <t>b. Derechos a Recibir Efectivo o Equivalentes a Largo Plazo</t>
  </si>
  <si>
    <t>PASIVO</t>
  </si>
  <si>
    <t>Pasivo Circulante</t>
  </si>
  <si>
    <t>a8)</t>
  </si>
  <si>
    <t>a9)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</si>
  <si>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</si>
  <si>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</si>
  <si>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</si>
  <si>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Arrendamiento Financiero</t>
  </si>
  <si>
    <t>Porción a Corto Plazo de la Deuda Pública de Largo Plazo</t>
  </si>
  <si>
    <t>d. Títulos y Valores a Corto Plazo</t>
  </si>
  <si>
    <t>e1)</t>
  </si>
  <si>
    <t>e2)</t>
  </si>
  <si>
    <t>e3)</t>
  </si>
  <si>
    <t>Ingresos Cobrados por Adelantado a Corto Plazo</t>
  </si>
  <si>
    <t>Intereses Cobrados por Adelantado a Corto Plazo</t>
  </si>
  <si>
    <t>Otros Pasivos Diferidos a Corto Plazo</t>
  </si>
  <si>
    <t>f3)</t>
  </si>
  <si>
    <t>f4)</t>
  </si>
  <si>
    <t>f5)</t>
  </si>
  <si>
    <t>Fondos en Garantía a Corto Plazo</t>
  </si>
  <si>
    <t>Fondos en Administración a Corto Plazo</t>
  </si>
  <si>
    <t>Fondos en Contingentes a Corto Plazo</t>
  </si>
  <si>
    <t>Fondos de Fideicomisos, Mandatos y Contratos Análogos a Corto Plazo</t>
  </si>
  <si>
    <t>Otros Fondos de Terceros en Garantía y/o Administración a Corto Plazo</t>
  </si>
  <si>
    <t>f6)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</si>
  <si>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</si>
  <si>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</si>
  <si>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</si>
  <si>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</si>
  <si>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h1)</t>
  </si>
  <si>
    <t>h2)</t>
  </si>
  <si>
    <t>h3)</t>
  </si>
  <si>
    <t>Ingresos por Clasificar</t>
  </si>
  <si>
    <t>Recaudación por Participar</t>
  </si>
  <si>
    <t>Otros Pasivos Circulantes</t>
  </si>
  <si>
    <t>Pasivo No Circulante</t>
  </si>
  <si>
    <t>a. Cuentas por Pagar de Largo Plazo</t>
  </si>
  <si>
    <t>b. Documentos por Pagar a Largo Plazo</t>
  </si>
  <si>
    <t>c. Deúda Pública a Largo Plazo</t>
  </si>
  <si>
    <t>d. Pasivos Diferidos a Largo Plazo</t>
  </si>
  <si>
    <t>e. Fondos y Bienes de Terceros en Garantía y/o Administración a Largo Plazo</t>
  </si>
  <si>
    <t>f.  Provisiones a Largo Plazo</t>
  </si>
  <si>
    <t>HACIENDA PUBLICA/PATRIMONIO</t>
  </si>
  <si>
    <t>a. Aportaciones</t>
  </si>
  <si>
    <t>b. Donaciones de Capital</t>
  </si>
  <si>
    <t>c. Actualizaciones del Patrimonio</t>
  </si>
  <si>
    <t xml:space="preserve">a. Resultado del Ejercicio (Ahorro/desahorro) </t>
  </si>
  <si>
    <t>b. Resultado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</si>
  <si>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</si>
  <si>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</si>
  <si>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</si>
  <si>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</si>
  <si>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</si>
  <si>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Estado de Situación Financiera Detallado - LDF</t>
  </si>
  <si>
    <t>Concepto</t>
  </si>
  <si>
    <t>Estimaciones para Cuentas Incobrables por Derechos a Recibir Efectivo o equivalentes</t>
  </si>
  <si>
    <t>Servicios Personales</t>
  </si>
  <si>
    <t>Contratistas por Obras Públicas</t>
  </si>
  <si>
    <t>Participaciones y Aportaciones</t>
  </si>
  <si>
    <t>Transferencias Otorgadas</t>
  </si>
  <si>
    <t>Intereses, Comisiones y Otros Gastos de la Deuda Pública</t>
  </si>
  <si>
    <t>Retenciones y Contribuciones</t>
  </si>
  <si>
    <t>Devoluciones de la Ley de Ingresos</t>
  </si>
  <si>
    <t>Otras Cuentas por Pagar</t>
  </si>
  <si>
    <t>11310000</t>
  </si>
  <si>
    <t>11320000</t>
  </si>
  <si>
    <t>11330000</t>
  </si>
  <si>
    <t>11340000</t>
  </si>
  <si>
    <t>11390000</t>
  </si>
  <si>
    <t>11410000</t>
  </si>
  <si>
    <t>11420000</t>
  </si>
  <si>
    <t>11430000</t>
  </si>
  <si>
    <t>11450000</t>
  </si>
  <si>
    <t>11440000</t>
  </si>
  <si>
    <t>Bienes en Garantía (Excluye Depósitos de Fondos)</t>
  </si>
  <si>
    <t>Subejercicio</t>
  </si>
  <si>
    <t>Aprobado</t>
  </si>
  <si>
    <t>Ampliaciones/ (Reducciones)</t>
  </si>
  <si>
    <t>Modificado</t>
  </si>
  <si>
    <t>Devengado</t>
  </si>
  <si>
    <t>Pagado</t>
  </si>
  <si>
    <t>3 = ( 1+2 )</t>
  </si>
  <si>
    <t>6 = ( 3-4 )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</si>
  <si>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</si>
  <si>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</si>
  <si>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</si>
  <si>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</si>
  <si>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</si>
  <si>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</si>
  <si>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</si>
  <si>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</si>
  <si>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</si>
  <si>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</si>
  <si>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</si>
  <si>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</si>
  <si>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</si>
  <si>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</si>
  <si>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</si>
  <si>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</si>
  <si>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 xml:space="preserve"> Servicios Básicos</t>
  </si>
  <si>
    <t xml:space="preserve"> Servicios de Arrendamiento</t>
  </si>
  <si>
    <t xml:space="preserve"> Servicios Profesionales, Científicos, Técnicos y Otros Servicios</t>
  </si>
  <si>
    <t xml:space="preserve"> Servicios Financieros, Bancarios y Comerciales</t>
  </si>
  <si>
    <t xml:space="preserve"> Servicios de Instalación, Reparación, Mantenimiento y Conservación</t>
  </si>
  <si>
    <t xml:space="preserve"> Servicios de Comunicación Social y Publicidad</t>
  </si>
  <si>
    <t xml:space="preserve"> Servicios de Traslado y Viáticos</t>
  </si>
  <si>
    <t xml:space="preserve"> Servicios Oficiales</t>
  </si>
  <si>
    <t xml:space="preserve"> Otros Servicios Generales</t>
  </si>
  <si>
    <t>Transferencias Internas y Asignaciones al Sector Publico</t>
  </si>
  <si>
    <t>Transferencias al Resto del Sector Publico</t>
  </si>
  <si>
    <t>Subsidios y Subvenciones</t>
  </si>
  <si>
    <t>Ayudas Sociales</t>
  </si>
  <si>
    <t>Pensiones y Jubilaciones</t>
  </si>
  <si>
    <t>Transferencias a Fideicomisos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</si>
  <si>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</si>
  <si>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</si>
  <si>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</si>
  <si>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</si>
  <si>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</si>
  <si>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</si>
  <si>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</si>
  <si>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</si>
  <si>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</si>
  <si>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</si>
  <si>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</si>
  <si>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</si>
  <si>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Publica en Bienes de Dominio Publico</t>
  </si>
  <si>
    <t>Obra Publica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</si>
  <si>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</si>
  <si>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</si>
  <si>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</si>
  <si>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</si>
  <si>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</si>
  <si>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</si>
  <si>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</si>
  <si>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</si>
  <si>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</si>
  <si>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</si>
  <si>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</si>
  <si>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Publica</t>
  </si>
  <si>
    <t>Intereses de la Deuda Publica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</si>
  <si>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</si>
  <si>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</si>
  <si>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</si>
  <si>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</si>
  <si>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</si>
  <si>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</si>
  <si>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 xml:space="preserve"> A. Servicios Personales</t>
  </si>
  <si>
    <t>I. Gasto No Etiquetado</t>
  </si>
  <si>
    <t>b8)</t>
  </si>
  <si>
    <t>b9)</t>
  </si>
  <si>
    <t>c6)</t>
  </si>
  <si>
    <t>c7)</t>
  </si>
  <si>
    <t>c8)</t>
  </si>
  <si>
    <t>c9)</t>
  </si>
  <si>
    <t xml:space="preserve"> B. Materiales y Suministros</t>
  </si>
  <si>
    <t>C. Servicios Generales</t>
  </si>
  <si>
    <t>D. Transferencias, Asignaciones, Subsidios y Otras Ayudas</t>
  </si>
  <si>
    <t>d6)</t>
  </si>
  <si>
    <t>d7)</t>
  </si>
  <si>
    <t>d8)</t>
  </si>
  <si>
    <t>d9)</t>
  </si>
  <si>
    <t xml:space="preserve"> E. Bienes Muebles</t>
  </si>
  <si>
    <t>e4)</t>
  </si>
  <si>
    <t>e5)</t>
  </si>
  <si>
    <t>e6)</t>
  </si>
  <si>
    <t>e7)</t>
  </si>
  <si>
    <t>e8)</t>
  </si>
  <si>
    <t>e9)</t>
  </si>
  <si>
    <t xml:space="preserve"> F. Inversión Publica</t>
  </si>
  <si>
    <t>G. Inversiones Financieras y Otras Provisiones</t>
  </si>
  <si>
    <t>g5)</t>
  </si>
  <si>
    <t>g6)</t>
  </si>
  <si>
    <t>g7)</t>
  </si>
  <si>
    <t xml:space="preserve"> H. Participaciones y Aportaciones</t>
  </si>
  <si>
    <t xml:space="preserve"> I. Deuda Publica</t>
  </si>
  <si>
    <t>i1)</t>
  </si>
  <si>
    <t>i2)</t>
  </si>
  <si>
    <t>i3)</t>
  </si>
  <si>
    <t>i4)</t>
  </si>
  <si>
    <t>i5)</t>
  </si>
  <si>
    <t>i6)</t>
  </si>
  <si>
    <t>i7)</t>
  </si>
  <si>
    <t>II. Gasto Etiquetado</t>
  </si>
  <si>
    <t>CUADRO 6</t>
  </si>
  <si>
    <t>Estado Analitico de ingresos Detallado - LDF</t>
  </si>
  <si>
    <t>Concepto ( c)</t>
  </si>
  <si>
    <t>Ingresos</t>
  </si>
  <si>
    <t>Diferencia ( 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</si>
  <si>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</si>
  <si>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</si>
  <si>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</si>
  <si>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</si>
  <si>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</si>
  <si>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</si>
  <si>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</si>
  <si>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</si>
  <si>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</si>
  <si>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</si>
  <si>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</si>
  <si>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</si>
  <si>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</si>
  <si>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</si>
  <si>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</si>
  <si>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</si>
  <si>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</si>
  <si>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</si>
  <si>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</si>
  <si>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</si>
  <si>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</si>
  <si>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</si>
  <si>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</si>
  <si>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</si>
  <si>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</si>
  <si>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</si>
  <si>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</si>
  <si>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</si>
  <si>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</si>
  <si>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</si>
  <si>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</si>
  <si>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</si>
  <si>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</si>
  <si>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</si>
  <si>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 de ingresos de Libre Disposición 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</si>
  <si>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</si>
  <si>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</si>
  <si>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</si>
  <si>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</si>
  <si>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</si>
  <si>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</si>
  <si>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</si>
  <si>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</si>
  <si>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</si>
  <si>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Publica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</si>
  <si>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</si>
  <si>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</si>
  <si>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</si>
  <si>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</si>
  <si>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</si>
  <si>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</si>
  <si>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</si>
  <si>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</si>
  <si>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</si>
  <si>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</si>
  <si>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</si>
  <si>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Etiquetas (II=A+B+C+D+E)</t>
  </si>
  <si>
    <t>III. Ingresos Derivados de Financiamientos (III=A)</t>
  </si>
  <si>
    <t>A. Ingresos Derivados de Financiamientos</t>
  </si>
  <si>
    <t>IV. Total de Ingresos (IV=I+II+III)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</si>
  <si>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</si>
  <si>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</si>
  <si>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</si>
  <si>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(3=1+2)</t>
  </si>
  <si>
    <t>FUENTE: Elaborados con información del CONAC. Criterios para la elaboracion y presentación homogénea de la información financiera y de los formatos a que hace referencia la Ley de Disciplina Financiera de las Entidades Federativas y los Municipios.</t>
  </si>
  <si>
    <t>NOTA: Se adjunta archivo que contiene instructivo de llenado de los formatos "Cuadros CONAC Criterios".</t>
  </si>
  <si>
    <t>Balance Presupuestario - LDF</t>
  </si>
  <si>
    <t>(PESOS)</t>
  </si>
  <si>
    <t>Concepto (c)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</si>
  <si>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</si>
  <si>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</si>
  <si>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</si>
  <si>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</si>
  <si>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1"/>
        <color indexed="8"/>
        <rFont val="Arial"/>
        <family val="2"/>
      </rPr>
      <t>1</t>
    </r>
    <r>
      <rPr>
        <b/>
        <sz val="11"/>
        <color indexed="8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</si>
  <si>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</si>
  <si>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</si>
  <si>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</si>
  <si>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</si>
  <si>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</si>
  <si>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</si>
  <si>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</si>
  <si>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</si>
  <si>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</si>
  <si>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</si>
  <si>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</si>
  <si>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</si>
  <si>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</si>
  <si>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</si>
  <si>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</si>
  <si>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</si>
  <si>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</si>
  <si>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</si>
  <si>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</si>
  <si>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</si>
  <si>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</si>
  <si>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</si>
  <si>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</si>
  <si>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</si>
  <si>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</si>
  <si>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</si>
  <si>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</si>
  <si>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</si>
  <si>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FUENTE: Elaborados con información del CONAC. Criterios para la elaboración y presentación homogénea de la información financiera y de los formatos a que hace referencia la Ley de Disciplina Financiera de las Entidades Federativas y los Municipios.</t>
  </si>
  <si>
    <t>NOTA: Se adjunta archivo con que contiene instructivo de llenado de los formatos “Cuadros CONAC Criterios”</t>
  </si>
  <si>
    <t>Estado Analítico del Ejercicio del Presupuesto de Egresos Detallado - LDF</t>
  </si>
  <si>
    <t>Clasificación por Objeto del Gasto (Capítulo y Concepto)</t>
  </si>
  <si>
    <t>Estimado/ Aprobado (d)</t>
  </si>
  <si>
    <t xml:space="preserve">Recaudado/ Pagado </t>
  </si>
  <si>
    <t>Recaudado/ Pagado</t>
  </si>
  <si>
    <t>a. Efectivo y Equivalentes de Efectivo (a=a1+a2+a3,a4+a5+a6+a7)</t>
  </si>
  <si>
    <t>b. Derechos a Recibir Efectivo o Equivalentes (b=b1+b2+b3,b4+b5+b6+b7)</t>
  </si>
  <si>
    <t xml:space="preserve">c. Derechos a Recibir Bienes o Servicios (c=c1+c2+c3+c4+c5) </t>
  </si>
  <si>
    <t>d. Inventarios (d=d1+d2+d3+d4+d5)</t>
  </si>
  <si>
    <t>f. Estimación por Pérdida o Deterioro de Activos Circulantes (f=f1+f2)</t>
  </si>
  <si>
    <t>g. Otros activos circulantes (g=g1+g2+g3+g4)</t>
  </si>
  <si>
    <t>IA) Total de Activos Circulantes (IA=a+b+c+d+e+f+g)</t>
  </si>
  <si>
    <t>IB. Total de Activos No Circulantes (IB=a+b+c+d+e+f+g+h+i)</t>
  </si>
  <si>
    <t>I. Total del Activo I=IA+IB)</t>
  </si>
  <si>
    <t>a. Cuentas por Pagar de Corto Plazo (a=a1+a2+a3+a4+a5+a6+a7+a8+a9)</t>
  </si>
  <si>
    <t>b. Documentos por Pagar a Corto Plazo (b=b1+b2+b3)</t>
  </si>
  <si>
    <t>c. Porción de Corto Plazo de la Deuda Pública de Largo Plazo (c=c1+c2)</t>
  </si>
  <si>
    <t>e. Pasivos Diferidos a Corto Plazo (e=e1+e2+e3)</t>
  </si>
  <si>
    <t>f. Fondos y Bienes de Terceros en Garantía y/o Administracion a Corto Plazo (f=f1+f2+f3+f4+f5+f6)</t>
  </si>
  <si>
    <t>g. Provisiones a Corto Plazo (g=g1+g2+g3)</t>
  </si>
  <si>
    <t>h. Otros Pasivos a Corto Plazo (h=h1+h2+h3)</t>
  </si>
  <si>
    <t>IIA. Total de Pasivos Circulantes (IIA= a+b+c+d+e+f+g+h)</t>
  </si>
  <si>
    <t>IIB. Total de Pasivos No Circulantes (a+b+c+d+e+f)</t>
  </si>
  <si>
    <t>II. Total del Pasivo (II=IIA+IIB)</t>
  </si>
  <si>
    <t>IIIA. Hacienda Pública/Patrimonio Contribuido (IIIA=a+b+c)</t>
  </si>
  <si>
    <t>IIIB. Hacienda Pública/Patrimonio Generado (IIIB=a+b+c+d+e)</t>
  </si>
  <si>
    <t>IIIC. Exceso o Insuficiencia en la Actualizacion de la Hacienda Pública/Patrimonio (IIIC=a+b)</t>
  </si>
  <si>
    <t>III. Total Hacienda Pública/Patrimonio (III=IIIA+IIIB+IIIC)</t>
  </si>
  <si>
    <t>IV. Total del Pasivo y Hacienda Pública/Patrimonio (IV=II+III)</t>
  </si>
  <si>
    <t>Formato 2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</si>
  <si>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</si>
  <si>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</si>
  <si>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</si>
  <si>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</si>
  <si>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</si>
  <si>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</si>
  <si>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</si>
  <si>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</si>
  <si>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</si>
  <si>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</si>
  <si>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</si>
  <si>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</si>
  <si>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</si>
  <si>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</si>
  <si>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</si>
  <si>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</si>
  <si>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BBVA BANCOMER</t>
  </si>
  <si>
    <t>BANORTE</t>
  </si>
  <si>
    <t xml:space="preserve">BANOBRAS </t>
  </si>
  <si>
    <t xml:space="preserve">BANCOMER </t>
  </si>
  <si>
    <t>SANTANDER</t>
  </si>
  <si>
    <t>BANCOMER</t>
  </si>
  <si>
    <t>BANOBRAS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</si>
  <si>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</si>
  <si>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</si>
  <si>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</si>
  <si>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</si>
  <si>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BANOBRAS  FONREC 9830/10034/10367</t>
  </si>
  <si>
    <t>B. BANOBRAS PROFISE 10965</t>
  </si>
  <si>
    <t>C. BANOBRAS PROFISE 11202</t>
  </si>
  <si>
    <t>5. Valor de Instrumentos Bono Cupón Cero 2 (Informativo)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</si>
  <si>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</si>
  <si>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</si>
  <si>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</si>
  <si>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</si>
  <si>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</si>
  <si>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</si>
  <si>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</si>
  <si>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</si>
  <si>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</si>
  <si>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</si>
  <si>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</si>
  <si>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</si>
  <si>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</si>
  <si>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</si>
  <si>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12m</t>
  </si>
  <si>
    <t>TIIE + 1.05</t>
  </si>
  <si>
    <t>6,64%</t>
  </si>
  <si>
    <t>B. Crédito 2</t>
  </si>
  <si>
    <t>C. Crédito XX</t>
  </si>
  <si>
    <t>A. Banorte</t>
  </si>
  <si>
    <t>Formato 3</t>
  </si>
  <si>
    <t>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</si>
  <si>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</si>
  <si>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</si>
  <si>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</si>
  <si>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</si>
  <si>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</si>
  <si>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</si>
  <si>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</si>
  <si>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</si>
  <si>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</si>
  <si>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</si>
  <si>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</si>
  <si>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</si>
  <si>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</si>
  <si>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</si>
  <si>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</si>
  <si>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</si>
  <si>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</si>
  <si>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</si>
  <si>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</si>
  <si>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</si>
  <si>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</si>
  <si>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</si>
  <si>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 xml:space="preserve">a) APP 1 </t>
  </si>
  <si>
    <t>Clasificación de Servicios Personales por Categoría</t>
  </si>
  <si>
    <t>Egresos</t>
  </si>
  <si>
    <t xml:space="preserve">I. Gasto No Etiquetado </t>
  </si>
  <si>
    <t>A. Personal Administrativo y de Servicio Público</t>
  </si>
  <si>
    <t>B. Magisterio</t>
  </si>
  <si>
    <t xml:space="preserve">C. Servicios de Salud </t>
  </si>
  <si>
    <t xml:space="preserve"> Personal Administrativo</t>
  </si>
  <si>
    <t xml:space="preserve"> Personal Médico, Paramédico y afín</t>
  </si>
  <si>
    <t>D. Seguridad Pública</t>
  </si>
  <si>
    <t xml:space="preserve">E. Gastos asociados a la implementación de nuevas leyes federales o reformas a las mismas </t>
  </si>
  <si>
    <t xml:space="preserve"> Nombre del Programa o Ley 1</t>
  </si>
  <si>
    <t xml:space="preserve"> Nombre del Programa o Ley 2</t>
  </si>
  <si>
    <t>F. Sentencias laborales definitivas</t>
  </si>
  <si>
    <t>E. Gastos asociados a la implementación de nuevas leyes federales o reformas a las mismas</t>
  </si>
  <si>
    <t xml:space="preserve">III. Total del Gasto en Servicios Personales </t>
  </si>
  <si>
    <t>Estado Analítico del Ejercicio del Presupuesto de Egresos - LDF</t>
  </si>
  <si>
    <t>Clasificación Administrativa</t>
  </si>
  <si>
    <t>A. Poder Ejecutivo</t>
  </si>
  <si>
    <t>a.1         Despacho del Ejecutivo</t>
  </si>
  <si>
    <t>a.2         Secretaria General de Gobierno</t>
  </si>
  <si>
    <t>a.3         Secretaria de Finanzas y de Administración</t>
  </si>
  <si>
    <t>a.4         Secretaria de Comunicaciones y Obras Publicas</t>
  </si>
  <si>
    <t>a.5         Secretaria de Desarrollo Económico</t>
  </si>
  <si>
    <t>a.6         Secretaria de Agricultura Ganadería y Desarrollo Rural</t>
  </si>
  <si>
    <t>a.7         Secretaria de Educación</t>
  </si>
  <si>
    <t>a.8         Secretaria de Contraloría</t>
  </si>
  <si>
    <t>a.9         Secretaria de Recursos Naturales y Medio Ambiente</t>
  </si>
  <si>
    <t>a.10     Secretaria de Seguridad Publica</t>
  </si>
  <si>
    <t>a.11     Secretaria de Desarrollo Social</t>
  </si>
  <si>
    <t>a.12     Fiscalía General del Estado</t>
  </si>
  <si>
    <t>a.13     Secretaria de Turismo</t>
  </si>
  <si>
    <t>a.14     Secretaria del Trabajo y Prevision Social</t>
  </si>
  <si>
    <t>a.15     Erogaciones A Nivel Gobierno</t>
  </si>
  <si>
    <t>a.16     Ramos Generales</t>
  </si>
  <si>
    <t>B. Poder Legislativo</t>
  </si>
  <si>
    <t>C. Poder Judicial</t>
  </si>
  <si>
    <t>D. Organismos Autónomos</t>
  </si>
  <si>
    <t>E. Entidades Paraestatales y Fideicomisos No Empresariales y No Financieros</t>
  </si>
  <si>
    <t>F. Entidades Paraestatales Empresariales No Financieros con Participación Estatal Mayoritaria</t>
  </si>
  <si>
    <t>G. Instituciones Públicas de la Seguridad Social</t>
  </si>
  <si>
    <t>II. Gasto Etiquetado (II=A+B+C+D+E+F+G+H)</t>
  </si>
  <si>
    <t xml:space="preserve">III. Total de Egresos </t>
  </si>
  <si>
    <t>Clasificación Funcional (Finalidad y Función)</t>
  </si>
  <si>
    <t xml:space="preserve">Aprobado </t>
  </si>
  <si>
    <t>Ampliaciones/ Reducciones</t>
  </si>
  <si>
    <t xml:space="preserve">Modificado </t>
  </si>
  <si>
    <t xml:space="preserve">I. Gasto No Etiquetado (I=A+B+C+D) 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</si>
  <si>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</si>
  <si>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</si>
  <si>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</si>
  <si>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</si>
  <si>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</si>
  <si>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</si>
  <si>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</si>
  <si>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</si>
  <si>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</si>
  <si>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</si>
  <si>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</si>
  <si>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</si>
  <si>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</si>
  <si>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</si>
  <si>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</si>
  <si>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</si>
  <si>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</si>
  <si>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</si>
  <si>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</si>
  <si>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</si>
  <si>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</si>
  <si>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</si>
  <si>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</si>
  <si>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</si>
  <si>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</si>
  <si>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</si>
  <si>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</si>
  <si>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</si>
  <si>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</si>
  <si>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</si>
  <si>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</si>
  <si>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</si>
  <si>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</si>
  <si>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</si>
  <si>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UNIVERSIDAD TECNOLÓGICA DE POANAS</t>
  </si>
  <si>
    <t>4. Deuda Contingente 1 (informativo)</t>
  </si>
  <si>
    <t>Saldo al 30 de septiembre de 2018(d)</t>
  </si>
  <si>
    <t>Del 01 de enero al 31 de diciembre de 2018 (b)</t>
  </si>
  <si>
    <t>del 1 de enero al 31 de diciembre de 2018 (b)</t>
  </si>
  <si>
    <t>Del 1 de enero al 31 de diciembre de  2018</t>
  </si>
  <si>
    <t>ramo 23</t>
  </si>
  <si>
    <t>estatal</t>
  </si>
  <si>
    <t>ingresos</t>
  </si>
  <si>
    <t>FEDERAL</t>
  </si>
  <si>
    <t>PFCE 2017</t>
  </si>
  <si>
    <t>PFCE 2016</t>
  </si>
  <si>
    <t>ASYPS</t>
  </si>
  <si>
    <t>SERVICIOS PERSONALES</t>
  </si>
  <si>
    <t>MATERIALES Y SUMINISTROS</t>
  </si>
  <si>
    <t>SERVICIOS GENERALES</t>
  </si>
  <si>
    <t>BIENES MUEBLES</t>
  </si>
  <si>
    <t>DIFERENCIA</t>
  </si>
  <si>
    <t>DES.INST.</t>
  </si>
  <si>
    <t>Al  31 de Diciembre de 2018 y 2017</t>
  </si>
  <si>
    <t>31 de Diciembre   2018</t>
  </si>
  <si>
    <t>31 de Diciembre    2017</t>
  </si>
  <si>
    <t>31 de  Diciembre    2018</t>
  </si>
  <si>
    <t>31 de    Diciembre    2017</t>
  </si>
  <si>
    <t>Del 1 de enero al 31 de diciembre de 2018</t>
  </si>
  <si>
    <t>Del 1 de enero al 31 de diciembre de 2018 (b)</t>
  </si>
  <si>
    <t>Del 1 de enero al 31 de diciembre de 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</si>
</sst>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* #,##0_-;\-* #,##0_-;_-* &quot;-&quot;??_-;_-@_-"/>
    <numFmt numFmtId="167" formatCode="_(* #,##0_);_(* \(#,##0\);_(* &quot;-&quot;??_);_(@_)"/>
    <numFmt numFmtId="168" formatCode="#,##0.000000000"/>
  </numFmts>
  <fonts count="54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010000"/>
      <name val="Arial"/>
      <family val="2"/>
    </font>
    <font>
      <sz val="11"/>
      <color theme="1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rgb="FF010000"/>
      <name val="Arial"/>
      <family val="2"/>
    </font>
    <font>
      <b/>
      <sz val="16"/>
      <color rgb="FF01000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Calibri "/>
    </font>
    <font>
      <b/>
      <sz val="10"/>
      <color theme="0"/>
      <name val="Calibri "/>
    </font>
    <font>
      <b/>
      <sz val="10"/>
      <color theme="0"/>
      <name val="Calibri"/>
      <family val="2"/>
      <scheme val="minor"/>
    </font>
    <font>
      <b/>
      <sz val="10"/>
      <color theme="1"/>
      <name val="Calibri "/>
    </font>
    <font>
      <sz val="11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 Narrow"/>
      <family val="2"/>
    </font>
    <font>
      <b/>
      <i/>
      <sz val="9"/>
      <color theme="1"/>
      <name val="Arial"/>
      <family val="2"/>
    </font>
    <font>
      <b/>
      <sz val="9"/>
      <color rgb="FF000000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theme="0"/>
      <name val="Calibri"/>
      <family val="2"/>
      <scheme val="minor"/>
    </font>
    <font>
      <b/>
      <u val="singleAccounting"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548DD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3">
    <xf numFmtId="0" fontId="0" fillId="0" borderId="0"/>
    <xf numFmtId="0" fontId="7" fillId="0" borderId="0"/>
    <xf numFmtId="164" fontId="12" fillId="0" borderId="0"/>
    <xf numFmtId="0" fontId="12" fillId="0" borderId="0"/>
    <xf numFmtId="43" fontId="7" fillId="0" borderId="0" applyFont="0" applyFill="0" applyBorder="0" applyAlignment="0" applyProtection="0"/>
    <xf numFmtId="0" fontId="15" fillId="3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" fillId="0" borderId="0"/>
    <xf numFmtId="0" fontId="18" fillId="0" borderId="0"/>
    <xf numFmtId="0" fontId="4" fillId="0" borderId="0"/>
  </cellStyleXfs>
  <cellXfs count="509">
    <xf numFmtId="0" fontId="0" fillId="0" borderId="0" xfId="0"/>
    <xf numFmtId="0" fontId="8" fillId="0" borderId="0" xfId="0" applyFont="1"/>
    <xf numFmtId="4" fontId="8" fillId="0" borderId="0" xfId="0" applyNumberFormat="1" applyFont="1"/>
    <xf numFmtId="0" fontId="8" fillId="0" borderId="0" xfId="0" applyFont="1" applyBorder="1"/>
    <xf numFmtId="4" fontId="8" fillId="0" borderId="0" xfId="0" applyNumberFormat="1" applyFont="1" applyFill="1" applyBorder="1"/>
    <xf numFmtId="0" fontId="11" fillId="2" borderId="0" xfId="1" applyFont="1" applyFill="1" applyBorder="1" applyAlignment="1">
      <alignment horizontal="right"/>
    </xf>
    <xf numFmtId="0" fontId="11" fillId="2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/>
    <xf numFmtId="4" fontId="9" fillId="0" borderId="0" xfId="0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8" fillId="0" borderId="1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8" xfId="0" applyFont="1" applyBorder="1"/>
    <xf numFmtId="0" fontId="8" fillId="0" borderId="0" xfId="0" applyFont="1" applyFill="1"/>
    <xf numFmtId="0" fontId="9" fillId="0" borderId="0" xfId="0" applyFont="1" applyFill="1"/>
    <xf numFmtId="0" fontId="9" fillId="2" borderId="2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0" borderId="5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5" xfId="0" applyFont="1" applyFill="1" applyBorder="1" applyAlignment="1"/>
    <xf numFmtId="3" fontId="8" fillId="0" borderId="5" xfId="0" applyNumberFormat="1" applyFont="1" applyBorder="1"/>
    <xf numFmtId="4" fontId="8" fillId="0" borderId="5" xfId="0" applyNumberFormat="1" applyFont="1" applyBorder="1"/>
    <xf numFmtId="0" fontId="8" fillId="0" borderId="7" xfId="0" applyFont="1" applyBorder="1"/>
    <xf numFmtId="0" fontId="8" fillId="2" borderId="9" xfId="0" applyFont="1" applyFill="1" applyBorder="1"/>
    <xf numFmtId="0" fontId="8" fillId="0" borderId="11" xfId="0" applyFont="1" applyFill="1" applyBorder="1"/>
    <xf numFmtId="4" fontId="8" fillId="2" borderId="9" xfId="0" applyNumberFormat="1" applyFont="1" applyFill="1" applyBorder="1"/>
    <xf numFmtId="0" fontId="8" fillId="2" borderId="1" xfId="0" applyFont="1" applyFill="1" applyBorder="1"/>
    <xf numFmtId="0" fontId="8" fillId="0" borderId="4" xfId="0" applyFont="1" applyFill="1" applyBorder="1"/>
    <xf numFmtId="4" fontId="8" fillId="0" borderId="4" xfId="0" applyNumberFormat="1" applyFont="1" applyFill="1" applyBorder="1"/>
    <xf numFmtId="0" fontId="9" fillId="0" borderId="5" xfId="0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9" fillId="0" borderId="5" xfId="0" applyFont="1" applyBorder="1"/>
    <xf numFmtId="49" fontId="8" fillId="0" borderId="0" xfId="0" applyNumberFormat="1" applyFont="1"/>
    <xf numFmtId="49" fontId="8" fillId="0" borderId="0" xfId="0" applyNumberFormat="1" applyFont="1" applyFill="1"/>
    <xf numFmtId="49" fontId="9" fillId="0" borderId="0" xfId="0" applyNumberFormat="1" applyFont="1" applyFill="1"/>
    <xf numFmtId="3" fontId="8" fillId="0" borderId="11" xfId="0" applyNumberFormat="1" applyFont="1" applyFill="1" applyBorder="1"/>
    <xf numFmtId="0" fontId="6" fillId="0" borderId="0" xfId="6"/>
    <xf numFmtId="0" fontId="6" fillId="0" borderId="0" xfId="6" applyFill="1"/>
    <xf numFmtId="0" fontId="17" fillId="0" borderId="4" xfId="5" applyFont="1" applyFill="1" applyBorder="1" applyAlignment="1">
      <alignment horizontal="left" vertical="center"/>
    </xf>
    <xf numFmtId="0" fontId="13" fillId="0" borderId="5" xfId="5" applyFont="1" applyFill="1" applyBorder="1" applyAlignment="1">
      <alignment horizontal="center" vertical="center"/>
    </xf>
    <xf numFmtId="4" fontId="17" fillId="0" borderId="9" xfId="5" applyNumberFormat="1" applyFont="1" applyFill="1" applyBorder="1" applyAlignment="1">
      <alignment horizontal="right" vertical="center"/>
    </xf>
    <xf numFmtId="0" fontId="14" fillId="0" borderId="0" xfId="6" applyFont="1"/>
    <xf numFmtId="0" fontId="14" fillId="0" borderId="1" xfId="6" applyFont="1" applyFill="1" applyBorder="1"/>
    <xf numFmtId="0" fontId="14" fillId="0" borderId="3" xfId="6" applyFont="1" applyFill="1" applyBorder="1"/>
    <xf numFmtId="0" fontId="6" fillId="0" borderId="5" xfId="6" applyFont="1" applyBorder="1"/>
    <xf numFmtId="0" fontId="14" fillId="0" borderId="4" xfId="6" applyFont="1" applyFill="1" applyBorder="1"/>
    <xf numFmtId="0" fontId="14" fillId="0" borderId="5" xfId="6" applyFont="1" applyFill="1" applyBorder="1"/>
    <xf numFmtId="4" fontId="14" fillId="0" borderId="11" xfId="6" applyNumberFormat="1" applyFont="1" applyFill="1" applyBorder="1"/>
    <xf numFmtId="0" fontId="16" fillId="0" borderId="5" xfId="6" applyFont="1" applyBorder="1"/>
    <xf numFmtId="0" fontId="6" fillId="0" borderId="8" xfId="6" applyFont="1" applyBorder="1"/>
    <xf numFmtId="0" fontId="14" fillId="0" borderId="15" xfId="6" applyFont="1" applyBorder="1"/>
    <xf numFmtId="0" fontId="14" fillId="0" borderId="13" xfId="6" applyFont="1" applyBorder="1"/>
    <xf numFmtId="0" fontId="6" fillId="0" borderId="4" xfId="6" applyFont="1" applyBorder="1" applyAlignment="1">
      <alignment horizontal="right"/>
    </xf>
    <xf numFmtId="0" fontId="6" fillId="0" borderId="6" xfId="6" applyFont="1" applyBorder="1" applyAlignment="1">
      <alignment horizontal="right"/>
    </xf>
    <xf numFmtId="0" fontId="6" fillId="0" borderId="0" xfId="6"/>
    <xf numFmtId="166" fontId="6" fillId="0" borderId="0" xfId="6" applyNumberFormat="1"/>
    <xf numFmtId="0" fontId="0" fillId="0" borderId="0" xfId="0" applyFont="1" applyFill="1" applyProtection="1"/>
    <xf numFmtId="0" fontId="0" fillId="0" borderId="0" xfId="0" applyProtection="1"/>
    <xf numFmtId="0" fontId="20" fillId="0" borderId="11" xfId="0" applyFont="1" applyFill="1" applyBorder="1" applyAlignment="1" applyProtection="1">
      <alignment vertical="center" wrapText="1"/>
    </xf>
    <xf numFmtId="2" fontId="0" fillId="0" borderId="0" xfId="0" applyNumberFormat="1" applyFont="1" applyFill="1" applyProtection="1"/>
    <xf numFmtId="0" fontId="22" fillId="0" borderId="11" xfId="0" applyFont="1" applyFill="1" applyBorder="1" applyAlignment="1" applyProtection="1">
      <alignment horizontal="left" vertical="center" wrapText="1" indent="2"/>
    </xf>
    <xf numFmtId="0" fontId="20" fillId="0" borderId="10" xfId="0" applyFont="1" applyFill="1" applyBorder="1" applyAlignment="1" applyProtection="1">
      <alignment vertical="center" wrapText="1"/>
    </xf>
    <xf numFmtId="0" fontId="22" fillId="0" borderId="11" xfId="0" applyFont="1" applyFill="1" applyBorder="1" applyAlignment="1" applyProtection="1">
      <alignment horizontal="left" vertical="center" wrapText="1" indent="1"/>
    </xf>
    <xf numFmtId="0" fontId="20" fillId="0" borderId="11" xfId="0" applyFont="1" applyFill="1" applyBorder="1" applyAlignment="1" applyProtection="1">
      <alignment vertical="center"/>
    </xf>
    <xf numFmtId="0" fontId="22" fillId="0" borderId="11" xfId="0" applyFont="1" applyFill="1" applyBorder="1" applyAlignment="1" applyProtection="1">
      <alignment horizontal="left" vertical="center" indent="1"/>
    </xf>
    <xf numFmtId="0" fontId="20" fillId="0" borderId="10" xfId="0" applyFont="1" applyFill="1" applyBorder="1" applyAlignment="1" applyProtection="1">
      <alignment vertical="center"/>
    </xf>
    <xf numFmtId="0" fontId="22" fillId="0" borderId="11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2" fontId="0" fillId="0" borderId="0" xfId="0" applyNumberFormat="1" applyAlignment="1" applyProtection="1">
      <alignment vertical="center" wrapText="1"/>
    </xf>
    <xf numFmtId="4" fontId="0" fillId="0" borderId="0" xfId="0" applyNumberFormat="1"/>
    <xf numFmtId="3" fontId="0" fillId="0" borderId="0" xfId="0" applyNumberFormat="1" applyFont="1" applyFill="1" applyProtection="1"/>
    <xf numFmtId="3" fontId="25" fillId="0" borderId="11" xfId="0" applyNumberFormat="1" applyFont="1" applyFill="1" applyBorder="1" applyAlignment="1" applyProtection="1">
      <alignment horizontal="right" wrapText="1"/>
      <protection locked="0"/>
    </xf>
    <xf numFmtId="3" fontId="21" fillId="0" borderId="11" xfId="8" applyNumberFormat="1" applyFont="1" applyFill="1" applyBorder="1" applyAlignment="1" applyProtection="1">
      <alignment horizontal="right" wrapText="1"/>
      <protection locked="0"/>
    </xf>
    <xf numFmtId="3" fontId="21" fillId="0" borderId="11" xfId="0" applyNumberFormat="1" applyFont="1" applyFill="1" applyBorder="1" applyAlignment="1" applyProtection="1">
      <alignment horizontal="right" wrapText="1"/>
      <protection locked="0"/>
    </xf>
    <xf numFmtId="3" fontId="25" fillId="0" borderId="10" xfId="0" applyNumberFormat="1" applyFont="1" applyFill="1" applyBorder="1" applyAlignment="1" applyProtection="1">
      <alignment horizontal="right" wrapText="1"/>
      <protection locked="0"/>
    </xf>
    <xf numFmtId="3" fontId="21" fillId="0" borderId="1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Protection="1"/>
    <xf numFmtId="3" fontId="0" fillId="0" borderId="0" xfId="0" applyNumberFormat="1"/>
    <xf numFmtId="3" fontId="25" fillId="0" borderId="11" xfId="0" applyNumberFormat="1" applyFont="1" applyFill="1" applyBorder="1" applyAlignment="1" applyProtection="1">
      <alignment horizontal="right"/>
      <protection locked="0"/>
    </xf>
    <xf numFmtId="3" fontId="25" fillId="0" borderId="10" xfId="0" applyNumberFormat="1" applyFont="1" applyFill="1" applyBorder="1" applyAlignment="1" applyProtection="1">
      <alignment horizontal="right"/>
      <protection locked="0"/>
    </xf>
    <xf numFmtId="3" fontId="21" fillId="0" borderId="11" xfId="0" applyNumberFormat="1" applyFont="1" applyFill="1" applyBorder="1" applyAlignment="1" applyProtection="1">
      <alignment horizontal="right"/>
    </xf>
    <xf numFmtId="3" fontId="6" fillId="2" borderId="11" xfId="7" applyNumberFormat="1" applyFont="1" applyFill="1" applyBorder="1"/>
    <xf numFmtId="3" fontId="14" fillId="2" borderId="11" xfId="7" applyNumberFormat="1" applyFont="1" applyFill="1" applyBorder="1"/>
    <xf numFmtId="3" fontId="14" fillId="2" borderId="10" xfId="7" applyNumberFormat="1" applyFont="1" applyFill="1" applyBorder="1"/>
    <xf numFmtId="0" fontId="8" fillId="4" borderId="6" xfId="0" applyFont="1" applyFill="1" applyBorder="1"/>
    <xf numFmtId="0" fontId="11" fillId="4" borderId="7" xfId="1" applyFont="1" applyFill="1" applyBorder="1" applyAlignment="1">
      <alignment horizontal="right"/>
    </xf>
    <xf numFmtId="0" fontId="8" fillId="4" borderId="8" xfId="0" applyFont="1" applyFill="1" applyBorder="1"/>
    <xf numFmtId="49" fontId="8" fillId="0" borderId="1" xfId="0" applyNumberFormat="1" applyFont="1" applyBorder="1"/>
    <xf numFmtId="49" fontId="8" fillId="0" borderId="4" xfId="0" applyNumberFormat="1" applyFont="1" applyBorder="1"/>
    <xf numFmtId="49" fontId="8" fillId="0" borderId="6" xfId="0" applyNumberFormat="1" applyFont="1" applyBorder="1"/>
    <xf numFmtId="0" fontId="28" fillId="0" borderId="0" xfId="0" applyFont="1" applyAlignment="1">
      <alignment horizontal="justify" vertical="center"/>
    </xf>
    <xf numFmtId="43" fontId="0" fillId="0" borderId="0" xfId="9" applyFont="1"/>
    <xf numFmtId="0" fontId="0" fillId="0" borderId="0" xfId="0" applyAlignment="1" applyProtection="1">
      <alignment vertical="center"/>
    </xf>
    <xf numFmtId="0" fontId="0" fillId="0" borderId="0" xfId="0" applyBorder="1"/>
    <xf numFmtId="3" fontId="0" fillId="0" borderId="0" xfId="0" applyNumberFormat="1" applyBorder="1"/>
    <xf numFmtId="0" fontId="29" fillId="0" borderId="0" xfId="0" applyFont="1" applyBorder="1" applyAlignment="1">
      <alignment vertical="center" wrapText="1"/>
    </xf>
    <xf numFmtId="0" fontId="30" fillId="0" borderId="0" xfId="6" applyFont="1"/>
    <xf numFmtId="0" fontId="31" fillId="0" borderId="0" xfId="6" applyFont="1" applyFill="1" applyBorder="1" applyAlignment="1">
      <alignment horizontal="center" vertical="center"/>
    </xf>
    <xf numFmtId="0" fontId="30" fillId="0" borderId="0" xfId="6" applyFont="1" applyFill="1" applyBorder="1"/>
    <xf numFmtId="0" fontId="32" fillId="6" borderId="30" xfId="5" applyFont="1" applyFill="1" applyBorder="1" applyAlignment="1">
      <alignment horizontal="center" vertical="center"/>
    </xf>
    <xf numFmtId="0" fontId="32" fillId="6" borderId="30" xfId="5" applyFont="1" applyFill="1" applyBorder="1" applyAlignment="1">
      <alignment horizontal="center" vertical="center" wrapText="1"/>
    </xf>
    <xf numFmtId="0" fontId="33" fillId="0" borderId="16" xfId="6" applyFont="1" applyBorder="1" applyAlignment="1">
      <alignment horizontal="left" vertical="center" wrapText="1"/>
    </xf>
    <xf numFmtId="4" fontId="33" fillId="0" borderId="28" xfId="6" applyNumberFormat="1" applyFont="1" applyBorder="1" applyAlignment="1">
      <alignment vertical="center" wrapText="1"/>
    </xf>
    <xf numFmtId="0" fontId="30" fillId="0" borderId="16" xfId="6" applyFont="1" applyBorder="1" applyAlignment="1">
      <alignment horizontal="left" vertical="center" wrapText="1" indent="2"/>
    </xf>
    <xf numFmtId="0" fontId="30" fillId="0" borderId="16" xfId="6" applyFont="1" applyBorder="1" applyAlignment="1">
      <alignment horizontal="left" vertical="center" wrapText="1" indent="4"/>
    </xf>
    <xf numFmtId="0" fontId="30" fillId="0" borderId="16" xfId="6" applyFont="1" applyBorder="1" applyAlignment="1">
      <alignment horizontal="left" vertical="center" wrapText="1"/>
    </xf>
    <xf numFmtId="0" fontId="30" fillId="0" borderId="16" xfId="6" applyFont="1" applyBorder="1" applyAlignment="1">
      <alignment horizontal="left" vertical="center" wrapText="1" indent="5"/>
    </xf>
    <xf numFmtId="0" fontId="33" fillId="0" borderId="18" xfId="6" applyFont="1" applyBorder="1" applyAlignment="1">
      <alignment horizontal="left" vertical="center" wrapText="1"/>
    </xf>
    <xf numFmtId="0" fontId="4" fillId="0" borderId="0" xfId="11" applyFont="1"/>
    <xf numFmtId="165" fontId="13" fillId="0" borderId="0" xfId="5" applyNumberFormat="1" applyFont="1" applyFill="1" applyBorder="1" applyAlignment="1" applyProtection="1">
      <alignment horizontal="center"/>
    </xf>
    <xf numFmtId="0" fontId="4" fillId="0" borderId="0" xfId="11" applyFont="1" applyBorder="1"/>
    <xf numFmtId="0" fontId="13" fillId="6" borderId="27" xfId="5" applyFont="1" applyFill="1" applyBorder="1" applyAlignment="1">
      <alignment horizontal="center" vertical="center"/>
    </xf>
    <xf numFmtId="0" fontId="13" fillId="6" borderId="27" xfId="5" applyFont="1" applyFill="1" applyBorder="1" applyAlignment="1">
      <alignment horizontal="center" vertical="center" wrapText="1"/>
    </xf>
    <xf numFmtId="0" fontId="14" fillId="0" borderId="16" xfId="6" applyFont="1" applyBorder="1" applyAlignment="1">
      <alignment horizontal="left" vertical="center" wrapText="1"/>
    </xf>
    <xf numFmtId="0" fontId="4" fillId="2" borderId="0" xfId="11" applyFont="1" applyFill="1" applyBorder="1"/>
    <xf numFmtId="0" fontId="4" fillId="0" borderId="28" xfId="12" applyFont="1" applyFill="1" applyBorder="1" applyAlignment="1">
      <alignment horizontal="left" vertical="center" indent="2"/>
    </xf>
    <xf numFmtId="0" fontId="4" fillId="0" borderId="16" xfId="11" applyFont="1" applyFill="1" applyBorder="1" applyAlignment="1">
      <alignment horizontal="left" vertical="center" indent="5"/>
    </xf>
    <xf numFmtId="0" fontId="4" fillId="0" borderId="0" xfId="11" applyFont="1" applyAlignment="1">
      <alignment vertical="center"/>
    </xf>
    <xf numFmtId="0" fontId="4" fillId="0" borderId="16" xfId="12" applyFont="1" applyFill="1" applyBorder="1" applyAlignment="1">
      <alignment horizontal="left" vertical="center" indent="2"/>
    </xf>
    <xf numFmtId="0" fontId="34" fillId="0" borderId="16" xfId="12" applyFont="1" applyFill="1" applyBorder="1" applyAlignment="1">
      <alignment horizontal="left" vertical="center" indent="2"/>
    </xf>
    <xf numFmtId="0" fontId="34" fillId="0" borderId="16" xfId="12" applyFont="1" applyFill="1" applyBorder="1" applyAlignment="1">
      <alignment horizontal="left" vertical="center" wrapText="1" indent="2"/>
    </xf>
    <xf numFmtId="0" fontId="14" fillId="0" borderId="28" xfId="0" applyFont="1" applyBorder="1" applyAlignment="1">
      <alignment horizontal="left" vertical="center" wrapText="1"/>
    </xf>
    <xf numFmtId="0" fontId="14" fillId="0" borderId="28" xfId="12" applyFont="1" applyFill="1" applyBorder="1" applyAlignment="1">
      <alignment horizontal="left" vertical="center" indent="2"/>
    </xf>
    <xf numFmtId="0" fontId="14" fillId="0" borderId="0" xfId="11" applyFont="1" applyAlignment="1">
      <alignment vertical="center"/>
    </xf>
    <xf numFmtId="0" fontId="4" fillId="0" borderId="0" xfId="10" applyFont="1" applyAlignment="1">
      <alignment vertical="center"/>
    </xf>
    <xf numFmtId="0" fontId="4" fillId="0" borderId="25" xfId="10" applyFont="1" applyFill="1" applyBorder="1" applyAlignment="1">
      <alignment horizontal="left" vertical="center" indent="2"/>
    </xf>
    <xf numFmtId="4" fontId="14" fillId="0" borderId="18" xfId="10" applyNumberFormat="1" applyFont="1" applyBorder="1"/>
    <xf numFmtId="0" fontId="4" fillId="0" borderId="0" xfId="10" applyFont="1"/>
    <xf numFmtId="4" fontId="4" fillId="0" borderId="0" xfId="10" applyNumberFormat="1" applyFont="1"/>
    <xf numFmtId="0" fontId="0" fillId="0" borderId="0" xfId="0" applyFill="1" applyBorder="1"/>
    <xf numFmtId="0" fontId="13" fillId="0" borderId="0" xfId="6" applyFont="1" applyFill="1" applyBorder="1" applyAlignment="1">
      <alignment horizontal="center" vertical="center"/>
    </xf>
    <xf numFmtId="0" fontId="13" fillId="0" borderId="17" xfId="6" applyFont="1" applyFill="1" applyBorder="1" applyAlignment="1">
      <alignment horizontal="center" vertical="center"/>
    </xf>
    <xf numFmtId="0" fontId="0" fillId="0" borderId="0" xfId="0" applyFill="1"/>
    <xf numFmtId="0" fontId="13" fillId="6" borderId="26" xfId="6" applyFont="1" applyFill="1" applyBorder="1" applyAlignment="1">
      <alignment horizontal="center" vertical="center" wrapText="1"/>
    </xf>
    <xf numFmtId="4" fontId="4" fillId="0" borderId="23" xfId="6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4" fillId="0" borderId="16" xfId="6" applyFont="1" applyBorder="1" applyAlignment="1">
      <alignment horizontal="left" vertical="center"/>
    </xf>
    <xf numFmtId="0" fontId="4" fillId="0" borderId="23" xfId="6" applyFont="1" applyBorder="1" applyAlignment="1">
      <alignment horizontal="left" vertical="center"/>
    </xf>
    <xf numFmtId="0" fontId="14" fillId="0" borderId="16" xfId="6" applyFont="1" applyBorder="1" applyAlignment="1">
      <alignment vertical="center"/>
    </xf>
    <xf numFmtId="0" fontId="14" fillId="0" borderId="23" xfId="6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4" fillId="0" borderId="23" xfId="6" applyFont="1" applyBorder="1" applyAlignment="1">
      <alignment horizontal="left" vertical="center" wrapText="1"/>
    </xf>
    <xf numFmtId="0" fontId="14" fillId="0" borderId="18" xfId="6" applyFont="1" applyBorder="1" applyAlignment="1">
      <alignment vertical="center"/>
    </xf>
    <xf numFmtId="0" fontId="14" fillId="0" borderId="20" xfId="6" applyFont="1" applyBorder="1" applyAlignment="1">
      <alignment vertical="center"/>
    </xf>
    <xf numFmtId="0" fontId="17" fillId="6" borderId="14" xfId="5" applyFont="1" applyFill="1" applyBorder="1" applyAlignment="1">
      <alignment horizontal="center" vertical="center"/>
    </xf>
    <xf numFmtId="0" fontId="17" fillId="6" borderId="14" xfId="5" applyFont="1" applyFill="1" applyBorder="1" applyAlignment="1">
      <alignment horizontal="center" vertical="center" wrapText="1"/>
    </xf>
    <xf numFmtId="0" fontId="17" fillId="6" borderId="10" xfId="5" applyFont="1" applyFill="1" applyBorder="1" applyAlignment="1">
      <alignment horizontal="center" vertical="center"/>
    </xf>
    <xf numFmtId="0" fontId="6" fillId="0" borderId="0" xfId="6" applyFill="1" applyBorder="1"/>
    <xf numFmtId="165" fontId="17" fillId="0" borderId="0" xfId="5" applyNumberFormat="1" applyFont="1" applyFill="1" applyBorder="1" applyAlignment="1" applyProtection="1">
      <alignment horizontal="center"/>
    </xf>
    <xf numFmtId="0" fontId="14" fillId="0" borderId="0" xfId="6" applyFont="1" applyFill="1" applyBorder="1" applyAlignment="1">
      <alignment horizontal="center"/>
    </xf>
    <xf numFmtId="0" fontId="20" fillId="6" borderId="14" xfId="0" applyFont="1" applyFill="1" applyBorder="1" applyAlignment="1" applyProtection="1">
      <alignment vertical="center"/>
    </xf>
    <xf numFmtId="3" fontId="20" fillId="6" borderId="14" xfId="0" applyNumberFormat="1" applyFont="1" applyFill="1" applyBorder="1" applyAlignment="1" applyProtection="1">
      <alignment horizontal="center" vertical="center" wrapText="1"/>
    </xf>
    <xf numFmtId="3" fontId="20" fillId="6" borderId="14" xfId="0" applyNumberFormat="1" applyFont="1" applyFill="1" applyBorder="1" applyAlignment="1" applyProtection="1">
      <alignment horizontal="center" wrapText="1"/>
    </xf>
    <xf numFmtId="0" fontId="8" fillId="6" borderId="1" xfId="0" applyFont="1" applyFill="1" applyBorder="1"/>
    <xf numFmtId="0" fontId="10" fillId="6" borderId="2" xfId="1" applyFont="1" applyFill="1" applyBorder="1" applyAlignment="1"/>
    <xf numFmtId="0" fontId="8" fillId="6" borderId="4" xfId="0" applyFont="1" applyFill="1" applyBorder="1"/>
    <xf numFmtId="3" fontId="11" fillId="6" borderId="0" xfId="1" applyNumberFormat="1" applyFont="1" applyFill="1" applyBorder="1" applyAlignment="1"/>
    <xf numFmtId="0" fontId="11" fillId="6" borderId="0" xfId="1" applyFont="1" applyFill="1" applyBorder="1" applyAlignment="1"/>
    <xf numFmtId="0" fontId="8" fillId="6" borderId="6" xfId="0" applyFont="1" applyFill="1" applyBorder="1"/>
    <xf numFmtId="0" fontId="11" fillId="6" borderId="7" xfId="2" applyNumberFormat="1" applyFont="1" applyFill="1" applyBorder="1" applyAlignment="1">
      <alignment vertical="center"/>
    </xf>
    <xf numFmtId="0" fontId="9" fillId="6" borderId="6" xfId="0" applyFont="1" applyFill="1" applyBorder="1"/>
    <xf numFmtId="0" fontId="8" fillId="6" borderId="3" xfId="0" applyFont="1" applyFill="1" applyBorder="1"/>
    <xf numFmtId="0" fontId="8" fillId="6" borderId="5" xfId="0" applyFont="1" applyFill="1" applyBorder="1"/>
    <xf numFmtId="0" fontId="8" fillId="6" borderId="8" xfId="0" applyFont="1" applyFill="1" applyBorder="1"/>
    <xf numFmtId="0" fontId="14" fillId="2" borderId="1" xfId="6" applyFont="1" applyFill="1" applyBorder="1"/>
    <xf numFmtId="0" fontId="6" fillId="2" borderId="4" xfId="6" applyFill="1" applyBorder="1" applyAlignment="1">
      <alignment horizontal="left" indent="2"/>
    </xf>
    <xf numFmtId="0" fontId="6" fillId="2" borderId="4" xfId="6" applyFill="1" applyBorder="1" applyAlignment="1">
      <alignment horizontal="left" indent="4"/>
    </xf>
    <xf numFmtId="0" fontId="14" fillId="6" borderId="9" xfId="6" applyFont="1" applyFill="1" applyBorder="1" applyAlignment="1">
      <alignment horizontal="center"/>
    </xf>
    <xf numFmtId="0" fontId="14" fillId="6" borderId="9" xfId="6" applyFont="1" applyFill="1" applyBorder="1" applyAlignment="1">
      <alignment horizontal="center" wrapText="1"/>
    </xf>
    <xf numFmtId="0" fontId="14" fillId="2" borderId="4" xfId="6" applyFont="1" applyFill="1" applyBorder="1" applyAlignment="1">
      <alignment horizontal="left"/>
    </xf>
    <xf numFmtId="0" fontId="6" fillId="2" borderId="4" xfId="6" applyFill="1" applyBorder="1" applyAlignment="1">
      <alignment horizontal="left" wrapText="1" indent="4"/>
    </xf>
    <xf numFmtId="0" fontId="14" fillId="2" borderId="4" xfId="6" applyFont="1" applyFill="1" applyBorder="1" applyAlignment="1">
      <alignment horizontal="left" indent="2"/>
    </xf>
    <xf numFmtId="0" fontId="14" fillId="2" borderId="6" xfId="6" applyFont="1" applyFill="1" applyBorder="1" applyAlignment="1">
      <alignment horizontal="left"/>
    </xf>
    <xf numFmtId="3" fontId="6" fillId="2" borderId="5" xfId="7" applyNumberFormat="1" applyFont="1" applyFill="1" applyBorder="1"/>
    <xf numFmtId="3" fontId="14" fillId="2" borderId="5" xfId="7" applyNumberFormat="1" applyFont="1" applyFill="1" applyBorder="1"/>
    <xf numFmtId="3" fontId="14" fillId="2" borderId="8" xfId="7" applyNumberFormat="1" applyFont="1" applyFill="1" applyBorder="1"/>
    <xf numFmtId="3" fontId="3" fillId="0" borderId="0" xfId="6" applyNumberFormat="1" applyFont="1" applyFill="1" applyBorder="1" applyAlignment="1">
      <alignment horizontal="right" vertical="center"/>
    </xf>
    <xf numFmtId="0" fontId="0" fillId="0" borderId="0" xfId="0" applyFont="1"/>
    <xf numFmtId="0" fontId="36" fillId="6" borderId="26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justify" vertical="center" wrapText="1"/>
    </xf>
    <xf numFmtId="3" fontId="28" fillId="4" borderId="23" xfId="0" applyNumberFormat="1" applyFont="1" applyFill="1" applyBorder="1" applyAlignment="1">
      <alignment wrapText="1"/>
    </xf>
    <xf numFmtId="3" fontId="28" fillId="4" borderId="23" xfId="0" applyNumberFormat="1" applyFont="1" applyFill="1" applyBorder="1" applyAlignment="1">
      <alignment horizontal="right" wrapText="1"/>
    </xf>
    <xf numFmtId="3" fontId="28" fillId="0" borderId="23" xfId="0" applyNumberFormat="1" applyFont="1" applyBorder="1" applyAlignment="1">
      <alignment wrapText="1"/>
    </xf>
    <xf numFmtId="3" fontId="28" fillId="0" borderId="23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3" fontId="28" fillId="0" borderId="23" xfId="0" applyNumberFormat="1" applyFont="1" applyFill="1" applyBorder="1" applyAlignment="1">
      <alignment wrapText="1"/>
    </xf>
    <xf numFmtId="0" fontId="37" fillId="0" borderId="16" xfId="0" applyFont="1" applyBorder="1" applyAlignment="1">
      <alignment horizontal="justify" vertical="center" wrapText="1"/>
    </xf>
    <xf numFmtId="3" fontId="37" fillId="0" borderId="23" xfId="0" applyNumberFormat="1" applyFont="1" applyBorder="1" applyAlignment="1">
      <alignment wrapText="1"/>
    </xf>
    <xf numFmtId="3" fontId="37" fillId="0" borderId="23" xfId="0" applyNumberFormat="1" applyFont="1" applyBorder="1" applyAlignment="1">
      <alignment horizontal="right" wrapText="1"/>
    </xf>
    <xf numFmtId="0" fontId="37" fillId="0" borderId="23" xfId="0" applyFont="1" applyFill="1" applyBorder="1" applyAlignment="1">
      <alignment horizontal="justify" vertical="center" wrapText="1"/>
    </xf>
    <xf numFmtId="3" fontId="38" fillId="0" borderId="28" xfId="0" applyNumberFormat="1" applyFont="1" applyFill="1" applyBorder="1" applyAlignment="1"/>
    <xf numFmtId="3" fontId="28" fillId="0" borderId="28" xfId="0" applyNumberFormat="1" applyFont="1" applyFill="1" applyBorder="1" applyAlignment="1">
      <alignment wrapText="1"/>
    </xf>
    <xf numFmtId="3" fontId="28" fillId="0" borderId="23" xfId="0" applyNumberFormat="1" applyFont="1" applyFill="1" applyBorder="1" applyAlignment="1">
      <alignment horizontal="right" wrapText="1"/>
    </xf>
    <xf numFmtId="167" fontId="39" fillId="0" borderId="23" xfId="9" applyNumberFormat="1" applyFont="1" applyFill="1" applyBorder="1" applyAlignment="1">
      <alignment horizontal="center"/>
    </xf>
    <xf numFmtId="3" fontId="28" fillId="0" borderId="23" xfId="9" applyNumberFormat="1" applyFont="1" applyBorder="1" applyAlignment="1">
      <alignment wrapText="1"/>
    </xf>
    <xf numFmtId="3" fontId="38" fillId="0" borderId="28" xfId="0" applyNumberFormat="1" applyFont="1" applyBorder="1" applyAlignment="1"/>
    <xf numFmtId="3" fontId="28" fillId="0" borderId="28" xfId="9" applyNumberFormat="1" applyFont="1" applyBorder="1" applyAlignment="1">
      <alignment wrapText="1"/>
    </xf>
    <xf numFmtId="167" fontId="39" fillId="0" borderId="0" xfId="9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justify" vertical="center" wrapText="1"/>
    </xf>
    <xf numFmtId="3" fontId="37" fillId="0" borderId="28" xfId="0" applyNumberFormat="1" applyFont="1" applyBorder="1" applyAlignment="1">
      <alignment wrapText="1"/>
    </xf>
    <xf numFmtId="3" fontId="37" fillId="0" borderId="28" xfId="0" applyNumberFormat="1" applyFont="1" applyFill="1" applyBorder="1" applyAlignment="1">
      <alignment wrapText="1"/>
    </xf>
    <xf numFmtId="3" fontId="38" fillId="0" borderId="0" xfId="0" applyNumberFormat="1" applyFont="1" applyAlignment="1"/>
    <xf numFmtId="3" fontId="37" fillId="0" borderId="28" xfId="0" applyNumberFormat="1" applyFont="1" applyFill="1" applyBorder="1" applyAlignment="1">
      <alignment horizontal="right" wrapText="1"/>
    </xf>
    <xf numFmtId="3" fontId="37" fillId="0" borderId="28" xfId="0" applyNumberFormat="1" applyFont="1" applyBorder="1" applyAlignment="1">
      <alignment horizontal="right" wrapText="1"/>
    </xf>
    <xf numFmtId="3" fontId="28" fillId="0" borderId="28" xfId="0" applyNumberFormat="1" applyFont="1" applyBorder="1" applyAlignment="1">
      <alignment wrapText="1"/>
    </xf>
    <xf numFmtId="3" fontId="28" fillId="0" borderId="28" xfId="0" applyNumberFormat="1" applyFont="1" applyBorder="1" applyAlignment="1">
      <alignment horizontal="right" wrapText="1"/>
    </xf>
    <xf numFmtId="3" fontId="40" fillId="0" borderId="28" xfId="0" applyNumberFormat="1" applyFont="1" applyBorder="1" applyAlignment="1">
      <alignment wrapText="1"/>
    </xf>
    <xf numFmtId="3" fontId="40" fillId="0" borderId="28" xfId="0" applyNumberFormat="1" applyFont="1" applyBorder="1" applyAlignment="1">
      <alignment horizontal="right" wrapText="1"/>
    </xf>
    <xf numFmtId="3" fontId="40" fillId="0" borderId="23" xfId="0" applyNumberFormat="1" applyFont="1" applyBorder="1" applyAlignment="1">
      <alignment wrapText="1"/>
    </xf>
    <xf numFmtId="3" fontId="40" fillId="0" borderId="23" xfId="0" applyNumberFormat="1" applyFont="1" applyBorder="1" applyAlignment="1">
      <alignment horizontal="right" wrapText="1"/>
    </xf>
    <xf numFmtId="3" fontId="40" fillId="0" borderId="26" xfId="0" applyNumberFormat="1" applyFont="1" applyBorder="1" applyAlignment="1">
      <alignment wrapText="1"/>
    </xf>
    <xf numFmtId="3" fontId="40" fillId="0" borderId="26" xfId="0" applyNumberFormat="1" applyFont="1" applyBorder="1" applyAlignment="1">
      <alignment horizontal="right" wrapText="1"/>
    </xf>
    <xf numFmtId="0" fontId="28" fillId="5" borderId="22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38" fillId="5" borderId="26" xfId="0" applyFont="1" applyFill="1" applyBorder="1" applyAlignment="1">
      <alignment vertical="center" wrapText="1"/>
    </xf>
    <xf numFmtId="0" fontId="28" fillId="5" borderId="26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justify" vertical="center" wrapText="1"/>
    </xf>
    <xf numFmtId="43" fontId="28" fillId="0" borderId="28" xfId="9" applyFont="1" applyBorder="1" applyAlignment="1">
      <alignment horizontal="justify" vertical="center" wrapText="1"/>
    </xf>
    <xf numFmtId="0" fontId="28" fillId="0" borderId="28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/>
    </xf>
    <xf numFmtId="0" fontId="37" fillId="0" borderId="27" xfId="0" applyFont="1" applyBorder="1" applyAlignment="1">
      <alignment horizontal="justify" vertical="center" wrapText="1"/>
    </xf>
    <xf numFmtId="0" fontId="37" fillId="0" borderId="0" xfId="0" applyFont="1" applyAlignment="1" applyProtection="1">
      <alignment vertical="center"/>
    </xf>
    <xf numFmtId="0" fontId="38" fillId="0" borderId="0" xfId="0" applyFont="1" applyAlignment="1" applyProtection="1">
      <alignment vertical="center"/>
    </xf>
    <xf numFmtId="0" fontId="37" fillId="0" borderId="0" xfId="0" applyFont="1" applyAlignment="1">
      <alignment horizontal="left" vertical="center"/>
    </xf>
    <xf numFmtId="0" fontId="20" fillId="6" borderId="23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justify" vertical="center"/>
    </xf>
    <xf numFmtId="0" fontId="36" fillId="6" borderId="27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justify" vertical="center" wrapText="1"/>
    </xf>
    <xf numFmtId="0" fontId="42" fillId="0" borderId="23" xfId="0" applyFont="1" applyBorder="1" applyAlignment="1">
      <alignment horizontal="justify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justify" vertical="center" wrapText="1"/>
    </xf>
    <xf numFmtId="3" fontId="36" fillId="0" borderId="23" xfId="0" applyNumberFormat="1" applyFont="1" applyBorder="1" applyAlignment="1">
      <alignment horizontal="right" vertical="center" wrapText="1"/>
    </xf>
    <xf numFmtId="0" fontId="43" fillId="0" borderId="28" xfId="0" applyFont="1" applyBorder="1" applyAlignment="1">
      <alignment horizontal="left" vertical="center" wrapText="1" indent="1"/>
    </xf>
    <xf numFmtId="14" fontId="43" fillId="0" borderId="23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3" fontId="43" fillId="0" borderId="23" xfId="0" applyNumberFormat="1" applyFont="1" applyBorder="1" applyAlignment="1">
      <alignment vertical="center" wrapText="1"/>
    </xf>
    <xf numFmtId="0" fontId="43" fillId="0" borderId="23" xfId="0" applyFont="1" applyBorder="1" applyAlignment="1">
      <alignment horizontal="center" vertical="center" wrapText="1"/>
    </xf>
    <xf numFmtId="3" fontId="43" fillId="0" borderId="23" xfId="0" applyNumberFormat="1" applyFont="1" applyBorder="1" applyAlignment="1">
      <alignment horizontal="right" vertical="center" wrapText="1"/>
    </xf>
    <xf numFmtId="43" fontId="36" fillId="0" borderId="23" xfId="0" applyNumberFormat="1" applyFont="1" applyBorder="1" applyAlignment="1">
      <alignment horizontal="justify" vertical="center" wrapText="1"/>
    </xf>
    <xf numFmtId="168" fontId="36" fillId="0" borderId="23" xfId="0" applyNumberFormat="1" applyFont="1" applyBorder="1" applyAlignment="1">
      <alignment horizontal="justify" vertical="center" wrapText="1"/>
    </xf>
    <xf numFmtId="0" fontId="43" fillId="0" borderId="28" xfId="0" applyFont="1" applyBorder="1" applyAlignment="1">
      <alignment horizontal="left" vertical="center" wrapText="1"/>
    </xf>
    <xf numFmtId="0" fontId="36" fillId="0" borderId="23" xfId="0" applyFont="1" applyBorder="1" applyAlignment="1">
      <alignment horizontal="right" vertical="center" wrapText="1"/>
    </xf>
    <xf numFmtId="0" fontId="43" fillId="0" borderId="27" xfId="0" applyFont="1" applyBorder="1" applyAlignment="1">
      <alignment horizontal="justify" vertical="center" wrapText="1"/>
    </xf>
    <xf numFmtId="0" fontId="36" fillId="0" borderId="26" xfId="0" applyFont="1" applyBorder="1" applyAlignment="1">
      <alignment horizontal="justify" vertical="center" wrapText="1"/>
    </xf>
    <xf numFmtId="0" fontId="44" fillId="0" borderId="23" xfId="0" applyFont="1" applyFill="1" applyBorder="1" applyAlignment="1">
      <alignment horizontal="center" vertical="center" wrapText="1"/>
    </xf>
    <xf numFmtId="43" fontId="5" fillId="0" borderId="11" xfId="8" applyNumberFormat="1" applyFont="1" applyBorder="1"/>
    <xf numFmtId="43" fontId="5" fillId="0" borderId="11" xfId="6" applyNumberFormat="1" applyFont="1" applyBorder="1"/>
    <xf numFmtId="43" fontId="17" fillId="0" borderId="9" xfId="5" applyNumberFormat="1" applyFont="1" applyFill="1" applyBorder="1" applyAlignment="1">
      <alignment horizontal="right" vertical="center"/>
    </xf>
    <xf numFmtId="43" fontId="14" fillId="0" borderId="9" xfId="6" applyNumberFormat="1" applyFont="1" applyFill="1" applyBorder="1"/>
    <xf numFmtId="43" fontId="14" fillId="0" borderId="11" xfId="6" applyNumberFormat="1" applyFont="1" applyFill="1" applyBorder="1"/>
    <xf numFmtId="43" fontId="9" fillId="0" borderId="11" xfId="0" applyNumberFormat="1" applyFont="1" applyFill="1" applyBorder="1"/>
    <xf numFmtId="43" fontId="8" fillId="0" borderId="11" xfId="0" applyNumberFormat="1" applyFont="1" applyFill="1" applyBorder="1"/>
    <xf numFmtId="43" fontId="8" fillId="0" borderId="11" xfId="0" applyNumberFormat="1" applyFont="1" applyBorder="1"/>
    <xf numFmtId="43" fontId="0" fillId="0" borderId="11" xfId="0" applyNumberFormat="1" applyBorder="1" applyAlignment="1"/>
    <xf numFmtId="43" fontId="9" fillId="0" borderId="4" xfId="0" applyNumberFormat="1" applyFont="1" applyFill="1" applyBorder="1"/>
    <xf numFmtId="43" fontId="8" fillId="0" borderId="4" xfId="0" applyNumberFormat="1" applyFont="1" applyFill="1" applyBorder="1"/>
    <xf numFmtId="43" fontId="9" fillId="0" borderId="11" xfId="0" applyNumberFormat="1" applyFont="1" applyBorder="1"/>
    <xf numFmtId="43" fontId="9" fillId="0" borderId="4" xfId="0" applyNumberFormat="1" applyFont="1" applyBorder="1"/>
    <xf numFmtId="43" fontId="8" fillId="0" borderId="4" xfId="0" applyNumberFormat="1" applyFont="1" applyBorder="1"/>
    <xf numFmtId="43" fontId="17" fillId="2" borderId="28" xfId="5" applyNumberFormat="1" applyFont="1" applyFill="1" applyBorder="1" applyAlignment="1">
      <alignment horizontal="right" vertical="center"/>
    </xf>
    <xf numFmtId="43" fontId="4" fillId="0" borderId="28" xfId="11" applyNumberFormat="1" applyFont="1" applyFill="1" applyBorder="1" applyAlignment="1">
      <alignment horizontal="right" vertical="center"/>
    </xf>
    <xf numFmtId="43" fontId="14" fillId="0" borderId="28" xfId="11" applyNumberFormat="1" applyFont="1" applyFill="1" applyBorder="1" applyAlignment="1">
      <alignment horizontal="right" vertical="center"/>
    </xf>
    <xf numFmtId="43" fontId="4" fillId="0" borderId="28" xfId="10" applyNumberFormat="1" applyFont="1" applyFill="1" applyBorder="1" applyAlignment="1">
      <alignment horizontal="right" vertical="center"/>
    </xf>
    <xf numFmtId="43" fontId="4" fillId="0" borderId="27" xfId="10" applyNumberFormat="1" applyFont="1" applyFill="1" applyBorder="1" applyAlignment="1">
      <alignment horizontal="right" vertical="center"/>
    </xf>
    <xf numFmtId="43" fontId="14" fillId="0" borderId="28" xfId="6" applyNumberFormat="1" applyFont="1" applyBorder="1" applyAlignment="1">
      <alignment horizontal="right" vertical="center" wrapText="1"/>
    </xf>
    <xf numFmtId="43" fontId="14" fillId="0" borderId="28" xfId="6" applyNumberFormat="1" applyFont="1" applyBorder="1" applyAlignment="1">
      <alignment horizontal="right" vertical="center"/>
    </xf>
    <xf numFmtId="43" fontId="4" fillId="0" borderId="28" xfId="3" applyNumberFormat="1" applyFont="1" applyBorder="1" applyAlignment="1">
      <alignment horizontal="right"/>
    </xf>
    <xf numFmtId="43" fontId="4" fillId="0" borderId="28" xfId="6" applyNumberFormat="1" applyFont="1" applyBorder="1" applyAlignment="1">
      <alignment horizontal="right" vertical="center"/>
    </xf>
    <xf numFmtId="43" fontId="4" fillId="0" borderId="23" xfId="6" applyNumberFormat="1" applyFont="1" applyBorder="1" applyAlignment="1">
      <alignment horizontal="right" vertical="center"/>
    </xf>
    <xf numFmtId="43" fontId="4" fillId="0" borderId="24" xfId="3" applyNumberFormat="1" applyFont="1" applyBorder="1" applyAlignment="1">
      <alignment horizontal="right"/>
    </xf>
    <xf numFmtId="43" fontId="14" fillId="0" borderId="28" xfId="9" applyNumberFormat="1" applyFont="1" applyBorder="1" applyAlignment="1">
      <alignment horizontal="right" vertical="center"/>
    </xf>
    <xf numFmtId="43" fontId="14" fillId="0" borderId="23" xfId="9" applyNumberFormat="1" applyFont="1" applyBorder="1" applyAlignment="1">
      <alignment horizontal="right" vertical="center"/>
    </xf>
    <xf numFmtId="43" fontId="4" fillId="0" borderId="28" xfId="9" applyNumberFormat="1" applyFont="1" applyBorder="1" applyAlignment="1">
      <alignment horizontal="right"/>
    </xf>
    <xf numFmtId="43" fontId="4" fillId="0" borderId="23" xfId="9" applyNumberFormat="1" applyFont="1" applyBorder="1" applyAlignment="1">
      <alignment horizontal="right" vertical="center"/>
    </xf>
    <xf numFmtId="43" fontId="14" fillId="0" borderId="23" xfId="6" applyNumberFormat="1" applyFont="1" applyBorder="1" applyAlignment="1">
      <alignment horizontal="right" vertical="center"/>
    </xf>
    <xf numFmtId="43" fontId="4" fillId="0" borderId="27" xfId="3" applyNumberFormat="1" applyFont="1" applyBorder="1" applyAlignment="1">
      <alignment horizontal="right"/>
    </xf>
    <xf numFmtId="43" fontId="30" fillId="0" borderId="28" xfId="6" applyNumberFormat="1" applyFont="1" applyBorder="1" applyAlignment="1">
      <alignment horizontal="right" vertical="center" wrapText="1"/>
    </xf>
    <xf numFmtId="43" fontId="18" fillId="0" borderId="28" xfId="10" applyNumberFormat="1" applyFont="1" applyFill="1" applyBorder="1" applyAlignment="1">
      <alignment horizontal="right" vertical="center"/>
    </xf>
    <xf numFmtId="43" fontId="30" fillId="0" borderId="28" xfId="6" applyNumberFormat="1" applyFont="1" applyBorder="1" applyAlignment="1">
      <alignment horizontal="right"/>
    </xf>
    <xf numFmtId="43" fontId="33" fillId="0" borderId="28" xfId="6" applyNumberFormat="1" applyFont="1" applyBorder="1" applyAlignment="1">
      <alignment horizontal="right" vertical="center" wrapText="1"/>
    </xf>
    <xf numFmtId="43" fontId="33" fillId="0" borderId="23" xfId="6" applyNumberFormat="1" applyFont="1" applyBorder="1" applyAlignment="1">
      <alignment horizontal="right" vertical="center" wrapText="1"/>
    </xf>
    <xf numFmtId="43" fontId="30" fillId="0" borderId="28" xfId="6" applyNumberFormat="1" applyFont="1" applyFill="1" applyBorder="1" applyAlignment="1">
      <alignment horizontal="right" vertical="center" wrapText="1"/>
    </xf>
    <xf numFmtId="4" fontId="45" fillId="0" borderId="9" xfId="6" applyNumberFormat="1" applyFont="1" applyFill="1" applyBorder="1"/>
    <xf numFmtId="4" fontId="45" fillId="0" borderId="11" xfId="6" applyNumberFormat="1" applyFont="1" applyFill="1" applyBorder="1"/>
    <xf numFmtId="43" fontId="45" fillId="0" borderId="11" xfId="6" applyNumberFormat="1" applyFont="1" applyFill="1" applyBorder="1"/>
    <xf numFmtId="43" fontId="5" fillId="0" borderId="11" xfId="9" applyFont="1" applyBorder="1"/>
    <xf numFmtId="43" fontId="5" fillId="0" borderId="11" xfId="9" applyFont="1" applyFill="1" applyBorder="1"/>
    <xf numFmtId="43" fontId="14" fillId="0" borderId="11" xfId="9" applyFont="1" applyFill="1" applyBorder="1"/>
    <xf numFmtId="43" fontId="14" fillId="2" borderId="11" xfId="9" applyFont="1" applyFill="1" applyBorder="1"/>
    <xf numFmtId="0" fontId="27" fillId="2" borderId="4" xfId="6" applyFont="1" applyFill="1" applyBorder="1" applyAlignment="1">
      <alignment horizontal="left"/>
    </xf>
    <xf numFmtId="43" fontId="8" fillId="0" borderId="10" xfId="0" applyNumberFormat="1" applyFont="1" applyBorder="1"/>
    <xf numFmtId="0" fontId="9" fillId="0" borderId="7" xfId="0" applyFont="1" applyFill="1" applyBorder="1"/>
    <xf numFmtId="43" fontId="9" fillId="0" borderId="6" xfId="0" applyNumberFormat="1" applyFont="1" applyFill="1" applyBorder="1"/>
    <xf numFmtId="0" fontId="28" fillId="6" borderId="26" xfId="0" applyFont="1" applyFill="1" applyBorder="1" applyAlignment="1">
      <alignment horizontal="center" vertical="center" wrapText="1"/>
    </xf>
    <xf numFmtId="0" fontId="35" fillId="6" borderId="26" xfId="0" applyFont="1" applyFill="1" applyBorder="1" applyAlignment="1">
      <alignment horizontal="center" vertical="center" wrapText="1"/>
    </xf>
    <xf numFmtId="43" fontId="6" fillId="2" borderId="11" xfId="9" applyFont="1" applyFill="1" applyBorder="1"/>
    <xf numFmtId="43" fontId="14" fillId="2" borderId="5" xfId="9" applyFont="1" applyFill="1" applyBorder="1"/>
    <xf numFmtId="43" fontId="14" fillId="0" borderId="30" xfId="9" applyFont="1" applyBorder="1"/>
    <xf numFmtId="43" fontId="14" fillId="0" borderId="14" xfId="9" applyFont="1" applyBorder="1"/>
    <xf numFmtId="43" fontId="14" fillId="0" borderId="20" xfId="9" applyFont="1" applyBorder="1" applyAlignment="1">
      <alignment horizontal="right" vertical="center"/>
    </xf>
    <xf numFmtId="43" fontId="33" fillId="0" borderId="30" xfId="9" applyFont="1" applyBorder="1" applyAlignment="1">
      <alignment vertical="center" wrapText="1"/>
    </xf>
    <xf numFmtId="0" fontId="14" fillId="0" borderId="2" xfId="6" applyFont="1" applyFill="1" applyBorder="1"/>
    <xf numFmtId="0" fontId="6" fillId="0" borderId="0" xfId="6" applyFont="1" applyBorder="1"/>
    <xf numFmtId="0" fontId="14" fillId="0" borderId="0" xfId="6" applyFont="1" applyFill="1" applyBorder="1"/>
    <xf numFmtId="0" fontId="16" fillId="0" borderId="0" xfId="6" applyFont="1" applyBorder="1"/>
    <xf numFmtId="43" fontId="5" fillId="0" borderId="11" xfId="8" applyNumberFormat="1" applyFont="1" applyFill="1" applyBorder="1"/>
    <xf numFmtId="43" fontId="5" fillId="0" borderId="11" xfId="6" applyNumberFormat="1" applyFont="1" applyFill="1" applyBorder="1"/>
    <xf numFmtId="43" fontId="2" fillId="0" borderId="11" xfId="8" applyNumberFormat="1" applyFont="1" applyFill="1" applyBorder="1"/>
    <xf numFmtId="4" fontId="17" fillId="0" borderId="14" xfId="5" applyNumberFormat="1" applyFont="1" applyFill="1" applyBorder="1" applyAlignment="1">
      <alignment horizontal="right" vertical="center"/>
    </xf>
    <xf numFmtId="43" fontId="14" fillId="0" borderId="1" xfId="6" applyNumberFormat="1" applyFont="1" applyFill="1" applyBorder="1"/>
    <xf numFmtId="43" fontId="5" fillId="0" borderId="4" xfId="8" applyNumberFormat="1" applyFont="1" applyFill="1" applyBorder="1"/>
    <xf numFmtId="43" fontId="14" fillId="0" borderId="4" xfId="6" applyNumberFormat="1" applyFont="1" applyFill="1" applyBorder="1"/>
    <xf numFmtId="43" fontId="5" fillId="0" borderId="4" xfId="6" applyNumberFormat="1" applyFont="1" applyFill="1" applyBorder="1"/>
    <xf numFmtId="43" fontId="5" fillId="0" borderId="4" xfId="6" applyNumberFormat="1" applyFont="1" applyBorder="1"/>
    <xf numFmtId="43" fontId="5" fillId="0" borderId="10" xfId="6" applyNumberFormat="1" applyFont="1" applyBorder="1"/>
    <xf numFmtId="43" fontId="0" fillId="0" borderId="0" xfId="0" applyNumberFormat="1"/>
    <xf numFmtId="43" fontId="4" fillId="0" borderId="0" xfId="10" applyNumberFormat="1" applyFont="1"/>
    <xf numFmtId="43" fontId="4" fillId="0" borderId="0" xfId="10" applyNumberFormat="1" applyFont="1" applyAlignment="1">
      <alignment vertical="center"/>
    </xf>
    <xf numFmtId="43" fontId="4" fillId="0" borderId="0" xfId="11" applyNumberFormat="1" applyFont="1" applyAlignment="1">
      <alignment vertical="center"/>
    </xf>
    <xf numFmtId="0" fontId="1" fillId="0" borderId="5" xfId="6" applyFont="1" applyBorder="1"/>
    <xf numFmtId="43" fontId="5" fillId="2" borderId="11" xfId="9" applyFont="1" applyFill="1" applyBorder="1"/>
    <xf numFmtId="43" fontId="5" fillId="2" borderId="5" xfId="9" applyFont="1" applyFill="1" applyBorder="1"/>
    <xf numFmtId="43" fontId="6" fillId="2" borderId="9" xfId="9" applyFont="1" applyFill="1" applyBorder="1"/>
    <xf numFmtId="43" fontId="6" fillId="2" borderId="3" xfId="9" applyFont="1" applyFill="1" applyBorder="1"/>
    <xf numFmtId="43" fontId="6" fillId="2" borderId="5" xfId="9" applyFont="1" applyFill="1" applyBorder="1"/>
    <xf numFmtId="43" fontId="9" fillId="0" borderId="10" xfId="0" applyNumberFormat="1" applyFont="1" applyFill="1" applyBorder="1"/>
    <xf numFmtId="43" fontId="17" fillId="0" borderId="28" xfId="5" applyNumberFormat="1" applyFont="1" applyFill="1" applyBorder="1" applyAlignment="1">
      <alignment horizontal="right" vertical="center"/>
    </xf>
    <xf numFmtId="0" fontId="4" fillId="0" borderId="28" xfId="10" applyFont="1" applyFill="1" applyBorder="1" applyAlignment="1">
      <alignment horizontal="left" indent="5"/>
    </xf>
    <xf numFmtId="0" fontId="16" fillId="0" borderId="16" xfId="5" applyFont="1" applyFill="1" applyBorder="1" applyAlignment="1">
      <alignment horizontal="left" vertical="center" indent="2"/>
    </xf>
    <xf numFmtId="0" fontId="47" fillId="0" borderId="0" xfId="0" applyFont="1" applyFill="1"/>
    <xf numFmtId="0" fontId="47" fillId="0" borderId="0" xfId="0" applyFont="1" applyFill="1" applyBorder="1"/>
    <xf numFmtId="43" fontId="47" fillId="0" borderId="0" xfId="0" applyNumberFormat="1" applyFont="1" applyFill="1"/>
    <xf numFmtId="43" fontId="47" fillId="0" borderId="0" xfId="0" applyNumberFormat="1" applyFont="1" applyFill="1" applyBorder="1"/>
    <xf numFmtId="43" fontId="47" fillId="0" borderId="0" xfId="9" applyFont="1" applyFill="1" applyBorder="1"/>
    <xf numFmtId="43" fontId="15" fillId="0" borderId="0" xfId="9" applyFont="1" applyFill="1" applyBorder="1"/>
    <xf numFmtId="43" fontId="48" fillId="0" borderId="0" xfId="0" applyNumberFormat="1" applyFont="1" applyFill="1"/>
    <xf numFmtId="4" fontId="15" fillId="0" borderId="4" xfId="6" applyNumberFormat="1" applyFont="1" applyFill="1" applyBorder="1"/>
    <xf numFmtId="4" fontId="15" fillId="0" borderId="0" xfId="6" applyNumberFormat="1" applyFont="1" applyFill="1" applyBorder="1"/>
    <xf numFmtId="4" fontId="47" fillId="0" borderId="0" xfId="0" applyNumberFormat="1" applyFont="1" applyFill="1"/>
    <xf numFmtId="4" fontId="15" fillId="0" borderId="11" xfId="6" applyNumberFormat="1" applyFont="1" applyFill="1" applyBorder="1"/>
    <xf numFmtId="43" fontId="47" fillId="0" borderId="0" xfId="9" applyFont="1" applyFill="1"/>
    <xf numFmtId="0" fontId="47" fillId="0" borderId="0" xfId="0" applyFont="1"/>
    <xf numFmtId="43" fontId="47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46" fillId="6" borderId="1" xfId="1" applyFont="1" applyFill="1" applyBorder="1" applyAlignment="1">
      <alignment horizontal="center" vertical="center" wrapText="1"/>
    </xf>
    <xf numFmtId="0" fontId="46" fillId="6" borderId="3" xfId="1" applyFont="1" applyFill="1" applyBorder="1" applyAlignment="1">
      <alignment horizontal="center" vertical="center" wrapText="1"/>
    </xf>
    <xf numFmtId="0" fontId="46" fillId="6" borderId="6" xfId="1" applyFont="1" applyFill="1" applyBorder="1" applyAlignment="1">
      <alignment horizontal="center" vertical="center" wrapText="1"/>
    </xf>
    <xf numFmtId="0" fontId="46" fillId="6" borderId="8" xfId="1" applyFont="1" applyFill="1" applyBorder="1" applyAlignment="1">
      <alignment horizontal="center" vertical="center" wrapText="1"/>
    </xf>
    <xf numFmtId="0" fontId="11" fillId="6" borderId="0" xfId="1" applyFont="1" applyFill="1" applyBorder="1" applyAlignment="1">
      <alignment horizontal="center"/>
    </xf>
    <xf numFmtId="0" fontId="11" fillId="6" borderId="2" xfId="1" applyFont="1" applyFill="1" applyBorder="1" applyAlignment="1">
      <alignment horizontal="center"/>
    </xf>
    <xf numFmtId="0" fontId="46" fillId="6" borderId="9" xfId="1" applyFont="1" applyFill="1" applyBorder="1" applyAlignment="1">
      <alignment horizontal="center" vertical="center" wrapText="1"/>
    </xf>
    <xf numFmtId="0" fontId="46" fillId="6" borderId="10" xfId="1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vertical="center"/>
    </xf>
    <xf numFmtId="0" fontId="11" fillId="6" borderId="3" xfId="3" applyFont="1" applyFill="1" applyBorder="1" applyAlignment="1">
      <alignment vertical="center"/>
    </xf>
    <xf numFmtId="0" fontId="11" fillId="6" borderId="7" xfId="3" applyFont="1" applyFill="1" applyBorder="1" applyAlignment="1">
      <alignment vertical="center"/>
    </xf>
    <xf numFmtId="0" fontId="11" fillId="6" borderId="8" xfId="3" applyFont="1" applyFill="1" applyBorder="1" applyAlignment="1">
      <alignment vertical="center"/>
    </xf>
    <xf numFmtId="0" fontId="11" fillId="6" borderId="1" xfId="3" applyFont="1" applyFill="1" applyBorder="1" applyAlignment="1">
      <alignment horizontal="right" vertical="top"/>
    </xf>
    <xf numFmtId="0" fontId="11" fillId="6" borderId="6" xfId="3" applyFont="1" applyFill="1" applyBorder="1" applyAlignment="1">
      <alignment horizontal="right" vertical="top"/>
    </xf>
    <xf numFmtId="0" fontId="11" fillId="4" borderId="7" xfId="1" applyNumberFormat="1" applyFont="1" applyFill="1" applyBorder="1" applyAlignment="1" applyProtection="1">
      <alignment horizontal="center"/>
      <protection locked="0"/>
    </xf>
    <xf numFmtId="0" fontId="11" fillId="6" borderId="7" xfId="2" applyNumberFormat="1" applyFont="1" applyFill="1" applyBorder="1" applyAlignment="1">
      <alignment horizontal="center" vertical="center"/>
    </xf>
    <xf numFmtId="0" fontId="37" fillId="0" borderId="29" xfId="0" applyFont="1" applyBorder="1" applyAlignment="1">
      <alignment vertical="center" wrapText="1"/>
    </xf>
    <xf numFmtId="0" fontId="28" fillId="0" borderId="16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37" fillId="0" borderId="29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35" fillId="5" borderId="24" xfId="0" applyFont="1" applyFill="1" applyBorder="1" applyAlignment="1">
      <alignment horizontal="center" vertical="center"/>
    </xf>
    <xf numFmtId="0" fontId="35" fillId="5" borderId="28" xfId="0" applyFont="1" applyFill="1" applyBorder="1" applyAlignment="1">
      <alignment horizontal="center" vertical="center"/>
    </xf>
    <xf numFmtId="0" fontId="35" fillId="5" borderId="27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 wrapText="1"/>
    </xf>
    <xf numFmtId="0" fontId="28" fillId="5" borderId="28" xfId="0" applyFont="1" applyFill="1" applyBorder="1" applyAlignment="1">
      <alignment horizontal="center" vertical="center" wrapText="1"/>
    </xf>
    <xf numFmtId="0" fontId="28" fillId="5" borderId="27" xfId="0" applyFont="1" applyFill="1" applyBorder="1" applyAlignment="1">
      <alignment horizontal="center"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40" fillId="0" borderId="25" xfId="0" applyFont="1" applyBorder="1" applyAlignment="1">
      <alignment horizontal="justify" vertical="center" wrapText="1"/>
    </xf>
    <xf numFmtId="0" fontId="40" fillId="0" borderId="26" xfId="0" applyFont="1" applyBorder="1" applyAlignment="1">
      <alignment horizontal="justify" vertical="center" wrapText="1"/>
    </xf>
    <xf numFmtId="0" fontId="40" fillId="0" borderId="16" xfId="0" applyFont="1" applyBorder="1" applyAlignment="1">
      <alignment horizontal="justify" vertical="center" wrapText="1"/>
    </xf>
    <xf numFmtId="0" fontId="40" fillId="0" borderId="23" xfId="0" applyFont="1" applyBorder="1" applyAlignment="1">
      <alignment horizontal="justify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justify" vertical="center" wrapText="1"/>
    </xf>
    <xf numFmtId="0" fontId="28" fillId="0" borderId="22" xfId="0" applyFont="1" applyBorder="1" applyAlignment="1">
      <alignment horizontal="justify" vertical="center" wrapText="1"/>
    </xf>
    <xf numFmtId="0" fontId="20" fillId="6" borderId="21" xfId="0" applyFont="1" applyFill="1" applyBorder="1" applyAlignment="1">
      <alignment horizontal="center" vertical="center" wrapText="1"/>
    </xf>
    <xf numFmtId="0" fontId="20" fillId="6" borderId="22" xfId="0" applyFont="1" applyFill="1" applyBorder="1" applyAlignment="1">
      <alignment horizontal="center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18" xfId="0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 wrapText="1"/>
    </xf>
    <xf numFmtId="2" fontId="0" fillId="0" borderId="0" xfId="0" applyNumberFormat="1" applyAlignment="1" applyProtection="1">
      <alignment horizontal="left" vertical="center" wrapText="1"/>
    </xf>
    <xf numFmtId="0" fontId="19" fillId="0" borderId="0" xfId="0" applyFont="1" applyAlignment="1" applyProtection="1">
      <alignment horizontal="center" vertical="center"/>
    </xf>
    <xf numFmtId="2" fontId="26" fillId="6" borderId="1" xfId="0" applyNumberFormat="1" applyFont="1" applyFill="1" applyBorder="1" applyAlignment="1" applyProtection="1">
      <alignment horizontal="center" vertical="top" wrapText="1"/>
      <protection locked="0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0" fillId="6" borderId="4" xfId="0" applyFont="1" applyFill="1" applyBorder="1" applyAlignment="1" applyProtection="1">
      <alignment horizontal="center" vertical="center"/>
    </xf>
    <xf numFmtId="0" fontId="20" fillId="6" borderId="0" xfId="0" applyFont="1" applyFill="1" applyBorder="1" applyAlignment="1" applyProtection="1">
      <alignment horizontal="center" vertical="center"/>
    </xf>
    <xf numFmtId="0" fontId="20" fillId="6" borderId="5" xfId="0" applyFont="1" applyFill="1" applyBorder="1" applyAlignment="1" applyProtection="1">
      <alignment horizontal="center" vertical="center"/>
    </xf>
    <xf numFmtId="2" fontId="20" fillId="6" borderId="4" xfId="0" applyNumberFormat="1" applyFont="1" applyFill="1" applyBorder="1" applyAlignment="1" applyProtection="1">
      <alignment horizontal="center" vertical="center"/>
    </xf>
    <xf numFmtId="2" fontId="20" fillId="6" borderId="0" xfId="0" applyNumberFormat="1" applyFont="1" applyFill="1" applyBorder="1" applyAlignment="1" applyProtection="1">
      <alignment horizontal="center" vertical="center"/>
    </xf>
    <xf numFmtId="2" fontId="20" fillId="6" borderId="5" xfId="0" applyNumberFormat="1" applyFont="1" applyFill="1" applyBorder="1" applyAlignment="1" applyProtection="1">
      <alignment horizontal="center" vertical="center"/>
    </xf>
    <xf numFmtId="0" fontId="20" fillId="6" borderId="6" xfId="0" applyFont="1" applyFill="1" applyBorder="1" applyAlignment="1" applyProtection="1">
      <alignment horizontal="center" vertical="center"/>
    </xf>
    <xf numFmtId="0" fontId="20" fillId="6" borderId="7" xfId="0" applyFont="1" applyFill="1" applyBorder="1" applyAlignment="1" applyProtection="1">
      <alignment horizontal="center" vertical="center"/>
    </xf>
    <xf numFmtId="0" fontId="20" fillId="6" borderId="8" xfId="0" applyFont="1" applyFill="1" applyBorder="1" applyAlignment="1" applyProtection="1">
      <alignment horizontal="center" vertical="center"/>
    </xf>
    <xf numFmtId="0" fontId="6" fillId="2" borderId="0" xfId="6" applyFill="1" applyBorder="1" applyAlignment="1">
      <alignment horizontal="left" wrapText="1"/>
    </xf>
    <xf numFmtId="0" fontId="14" fillId="0" borderId="0" xfId="6" applyFont="1" applyAlignment="1">
      <alignment horizontal="right"/>
    </xf>
    <xf numFmtId="0" fontId="14" fillId="6" borderId="14" xfId="6" applyFont="1" applyFill="1" applyBorder="1" applyAlignment="1">
      <alignment horizontal="center" vertical="center" wrapText="1"/>
    </xf>
    <xf numFmtId="3" fontId="14" fillId="6" borderId="14" xfId="6" applyNumberFormat="1" applyFont="1" applyFill="1" applyBorder="1" applyAlignment="1">
      <alignment horizontal="center"/>
    </xf>
    <xf numFmtId="3" fontId="14" fillId="6" borderId="9" xfId="6" applyNumberFormat="1" applyFont="1" applyFill="1" applyBorder="1" applyAlignment="1">
      <alignment horizontal="center"/>
    </xf>
    <xf numFmtId="0" fontId="14" fillId="6" borderId="14" xfId="6" applyFont="1" applyFill="1" applyBorder="1" applyAlignment="1">
      <alignment horizontal="center"/>
    </xf>
    <xf numFmtId="0" fontId="17" fillId="6" borderId="1" xfId="5" applyFont="1" applyFill="1" applyBorder="1" applyAlignment="1">
      <alignment horizontal="center" vertical="center"/>
    </xf>
    <xf numFmtId="0" fontId="17" fillId="6" borderId="3" xfId="5" applyFont="1" applyFill="1" applyBorder="1" applyAlignment="1">
      <alignment horizontal="center" vertical="center"/>
    </xf>
    <xf numFmtId="0" fontId="17" fillId="6" borderId="4" xfId="5" applyFont="1" applyFill="1" applyBorder="1" applyAlignment="1">
      <alignment horizontal="center" vertical="center"/>
    </xf>
    <xf numFmtId="0" fontId="17" fillId="6" borderId="5" xfId="5" applyFont="1" applyFill="1" applyBorder="1" applyAlignment="1">
      <alignment horizontal="center" vertical="center"/>
    </xf>
    <xf numFmtId="0" fontId="17" fillId="6" borderId="6" xfId="5" applyFont="1" applyFill="1" applyBorder="1" applyAlignment="1">
      <alignment horizontal="center" vertical="center"/>
    </xf>
    <xf numFmtId="0" fontId="17" fillId="6" borderId="8" xfId="5" applyFont="1" applyFill="1" applyBorder="1" applyAlignment="1">
      <alignment horizontal="center" vertical="center"/>
    </xf>
    <xf numFmtId="0" fontId="17" fillId="6" borderId="12" xfId="5" applyFont="1" applyFill="1" applyBorder="1" applyAlignment="1">
      <alignment horizontal="center" vertical="center"/>
    </xf>
    <xf numFmtId="0" fontId="17" fillId="6" borderId="13" xfId="5" applyFont="1" applyFill="1" applyBorder="1" applyAlignment="1">
      <alignment horizontal="center" vertical="center"/>
    </xf>
    <xf numFmtId="0" fontId="17" fillId="6" borderId="9" xfId="5" applyFont="1" applyFill="1" applyBorder="1" applyAlignment="1">
      <alignment horizontal="center" vertical="center"/>
    </xf>
    <xf numFmtId="0" fontId="17" fillId="6" borderId="10" xfId="5" applyFont="1" applyFill="1" applyBorder="1" applyAlignment="1">
      <alignment horizontal="center" vertical="center"/>
    </xf>
    <xf numFmtId="0" fontId="13" fillId="6" borderId="24" xfId="5" applyFont="1" applyFill="1" applyBorder="1" applyAlignment="1">
      <alignment horizontal="center" vertical="center"/>
    </xf>
    <xf numFmtId="0" fontId="13" fillId="6" borderId="27" xfId="5" applyFont="1" applyFill="1" applyBorder="1" applyAlignment="1">
      <alignment horizontal="center" vertical="center"/>
    </xf>
    <xf numFmtId="0" fontId="13" fillId="6" borderId="30" xfId="5" applyFont="1" applyFill="1" applyBorder="1" applyAlignment="1">
      <alignment horizontal="center" vertical="center"/>
    </xf>
    <xf numFmtId="0" fontId="14" fillId="0" borderId="21" xfId="6" applyFont="1" applyBorder="1" applyAlignment="1">
      <alignment horizontal="justify" vertical="center" wrapText="1"/>
    </xf>
    <xf numFmtId="0" fontId="14" fillId="0" borderId="31" xfId="6" applyFont="1" applyBorder="1" applyAlignment="1">
      <alignment horizontal="justify" vertical="center" wrapText="1"/>
    </xf>
    <xf numFmtId="0" fontId="13" fillId="6" borderId="21" xfId="6" applyFont="1" applyFill="1" applyBorder="1" applyAlignment="1">
      <alignment horizontal="center" vertical="center"/>
    </xf>
    <xf numFmtId="0" fontId="13" fillId="6" borderId="25" xfId="6" applyFont="1" applyFill="1" applyBorder="1" applyAlignment="1">
      <alignment horizontal="center" vertical="center"/>
    </xf>
    <xf numFmtId="0" fontId="13" fillId="6" borderId="22" xfId="6" applyFont="1" applyFill="1" applyBorder="1" applyAlignment="1">
      <alignment horizontal="center" vertical="center"/>
    </xf>
    <xf numFmtId="0" fontId="13" fillId="6" borderId="26" xfId="6" applyFont="1" applyFill="1" applyBorder="1" applyAlignment="1">
      <alignment horizontal="center" vertical="center"/>
    </xf>
    <xf numFmtId="0" fontId="13" fillId="6" borderId="18" xfId="6" applyFont="1" applyFill="1" applyBorder="1" applyAlignment="1">
      <alignment horizontal="center" vertical="center" wrapText="1"/>
    </xf>
    <xf numFmtId="0" fontId="13" fillId="6" borderId="19" xfId="6" applyFont="1" applyFill="1" applyBorder="1" applyAlignment="1">
      <alignment horizontal="center" vertical="center" wrapText="1"/>
    </xf>
    <xf numFmtId="0" fontId="13" fillId="6" borderId="20" xfId="6" applyFont="1" applyFill="1" applyBorder="1" applyAlignment="1">
      <alignment horizontal="center" vertical="center" wrapText="1"/>
    </xf>
    <xf numFmtId="0" fontId="13" fillId="6" borderId="24" xfId="6" applyFont="1" applyFill="1" applyBorder="1" applyAlignment="1">
      <alignment horizontal="center" vertical="center" wrapText="1"/>
    </xf>
    <xf numFmtId="0" fontId="13" fillId="6" borderId="27" xfId="6" applyFont="1" applyFill="1" applyBorder="1" applyAlignment="1">
      <alignment horizontal="center" vertical="center" wrapText="1"/>
    </xf>
    <xf numFmtId="0" fontId="31" fillId="6" borderId="24" xfId="6" applyFont="1" applyFill="1" applyBorder="1" applyAlignment="1">
      <alignment horizontal="center" vertical="center"/>
    </xf>
    <xf numFmtId="0" fontId="31" fillId="6" borderId="27" xfId="6" applyFont="1" applyFill="1" applyBorder="1" applyAlignment="1">
      <alignment horizontal="center" vertical="center"/>
    </xf>
    <xf numFmtId="0" fontId="32" fillId="6" borderId="30" xfId="5" applyFont="1" applyFill="1" applyBorder="1" applyAlignment="1">
      <alignment horizontal="center" vertical="center"/>
    </xf>
    <xf numFmtId="165" fontId="49" fillId="6" borderId="21" xfId="5" applyNumberFormat="1" applyFont="1" applyFill="1" applyBorder="1" applyAlignment="1" applyProtection="1">
      <alignment horizontal="center"/>
    </xf>
    <xf numFmtId="165" fontId="49" fillId="6" borderId="29" xfId="5" applyNumberFormat="1" applyFont="1" applyFill="1" applyBorder="1" applyAlignment="1" applyProtection="1">
      <alignment horizontal="center"/>
    </xf>
    <xf numFmtId="165" fontId="49" fillId="6" borderId="22" xfId="5" applyNumberFormat="1" applyFont="1" applyFill="1" applyBorder="1" applyAlignment="1" applyProtection="1">
      <alignment horizontal="center"/>
    </xf>
    <xf numFmtId="165" fontId="49" fillId="6" borderId="16" xfId="5" applyNumberFormat="1" applyFont="1" applyFill="1" applyBorder="1" applyAlignment="1" applyProtection="1">
      <alignment horizontal="center"/>
      <protection locked="0"/>
    </xf>
    <xf numFmtId="165" fontId="49" fillId="6" borderId="0" xfId="5" applyNumberFormat="1" applyFont="1" applyFill="1" applyBorder="1" applyAlignment="1" applyProtection="1">
      <alignment horizontal="center"/>
      <protection locked="0"/>
    </xf>
    <xf numFmtId="165" fontId="49" fillId="6" borderId="23" xfId="5" applyNumberFormat="1" applyFont="1" applyFill="1" applyBorder="1" applyAlignment="1" applyProtection="1">
      <alignment horizontal="center"/>
      <protection locked="0"/>
    </xf>
    <xf numFmtId="165" fontId="49" fillId="6" borderId="16" xfId="5" applyNumberFormat="1" applyFont="1" applyFill="1" applyBorder="1" applyAlignment="1" applyProtection="1">
      <alignment horizontal="center"/>
    </xf>
    <xf numFmtId="165" fontId="49" fillId="6" borderId="0" xfId="5" applyNumberFormat="1" applyFont="1" applyFill="1" applyBorder="1" applyAlignment="1" applyProtection="1">
      <alignment horizontal="center"/>
    </xf>
    <xf numFmtId="165" fontId="49" fillId="6" borderId="23" xfId="5" applyNumberFormat="1" applyFont="1" applyFill="1" applyBorder="1" applyAlignment="1" applyProtection="1">
      <alignment horizontal="center"/>
    </xf>
    <xf numFmtId="165" fontId="49" fillId="6" borderId="25" xfId="5" applyNumberFormat="1" applyFont="1" applyFill="1" applyBorder="1" applyAlignment="1" applyProtection="1">
      <alignment horizontal="center"/>
    </xf>
    <xf numFmtId="165" fontId="49" fillId="6" borderId="17" xfId="5" applyNumberFormat="1" applyFont="1" applyFill="1" applyBorder="1" applyAlignment="1" applyProtection="1">
      <alignment horizontal="center"/>
    </xf>
    <xf numFmtId="165" fontId="49" fillId="6" borderId="26" xfId="5" applyNumberFormat="1" applyFont="1" applyFill="1" applyBorder="1" applyAlignment="1" applyProtection="1">
      <alignment horizontal="center"/>
    </xf>
    <xf numFmtId="0" fontId="49" fillId="6" borderId="21" xfId="6" applyFont="1" applyFill="1" applyBorder="1" applyAlignment="1">
      <alignment horizontal="center" vertical="center"/>
    </xf>
    <xf numFmtId="0" fontId="49" fillId="6" borderId="29" xfId="6" applyFont="1" applyFill="1" applyBorder="1" applyAlignment="1">
      <alignment horizontal="center" vertical="center"/>
    </xf>
    <xf numFmtId="0" fontId="49" fillId="6" borderId="31" xfId="6" applyFont="1" applyFill="1" applyBorder="1" applyAlignment="1">
      <alignment horizontal="center" vertical="center"/>
    </xf>
    <xf numFmtId="0" fontId="49" fillId="6" borderId="16" xfId="6" applyFont="1" applyFill="1" applyBorder="1" applyAlignment="1">
      <alignment horizontal="center" vertical="center"/>
    </xf>
    <xf numFmtId="0" fontId="49" fillId="6" borderId="0" xfId="6" applyFont="1" applyFill="1" applyBorder="1" applyAlignment="1">
      <alignment horizontal="center" vertical="center"/>
    </xf>
    <xf numFmtId="0" fontId="49" fillId="6" borderId="32" xfId="6" applyFont="1" applyFill="1" applyBorder="1" applyAlignment="1">
      <alignment horizontal="center" vertical="center"/>
    </xf>
    <xf numFmtId="0" fontId="49" fillId="6" borderId="25" xfId="6" applyFont="1" applyFill="1" applyBorder="1" applyAlignment="1">
      <alignment horizontal="center" vertical="center"/>
    </xf>
    <xf numFmtId="0" fontId="49" fillId="6" borderId="17" xfId="6" applyFont="1" applyFill="1" applyBorder="1" applyAlignment="1">
      <alignment horizontal="center" vertical="center"/>
    </xf>
    <xf numFmtId="0" fontId="49" fillId="6" borderId="33" xfId="6" applyFont="1" applyFill="1" applyBorder="1" applyAlignment="1">
      <alignment horizontal="center" vertical="center"/>
    </xf>
    <xf numFmtId="165" fontId="50" fillId="6" borderId="1" xfId="5" applyNumberFormat="1" applyFont="1" applyFill="1" applyBorder="1" applyAlignment="1" applyProtection="1">
      <alignment horizontal="center"/>
    </xf>
    <xf numFmtId="165" fontId="50" fillId="6" borderId="2" xfId="5" applyNumberFormat="1" applyFont="1" applyFill="1" applyBorder="1" applyAlignment="1" applyProtection="1">
      <alignment horizontal="center"/>
    </xf>
    <xf numFmtId="165" fontId="50" fillId="6" borderId="3" xfId="5" applyNumberFormat="1" applyFont="1" applyFill="1" applyBorder="1" applyAlignment="1" applyProtection="1">
      <alignment horizontal="center"/>
    </xf>
    <xf numFmtId="165" fontId="50" fillId="6" borderId="4" xfId="5" applyNumberFormat="1" applyFont="1" applyFill="1" applyBorder="1" applyAlignment="1" applyProtection="1">
      <alignment horizontal="center"/>
      <protection locked="0"/>
    </xf>
    <xf numFmtId="165" fontId="50" fillId="6" borderId="0" xfId="5" applyNumberFormat="1" applyFont="1" applyFill="1" applyBorder="1" applyAlignment="1" applyProtection="1">
      <alignment horizontal="center"/>
      <protection locked="0"/>
    </xf>
    <xf numFmtId="165" fontId="50" fillId="6" borderId="5" xfId="5" applyNumberFormat="1" applyFont="1" applyFill="1" applyBorder="1" applyAlignment="1" applyProtection="1">
      <alignment horizontal="center"/>
      <protection locked="0"/>
    </xf>
    <xf numFmtId="165" fontId="50" fillId="6" borderId="4" xfId="5" applyNumberFormat="1" applyFont="1" applyFill="1" applyBorder="1" applyAlignment="1" applyProtection="1">
      <alignment horizontal="center"/>
    </xf>
    <xf numFmtId="165" fontId="50" fillId="6" borderId="0" xfId="5" applyNumberFormat="1" applyFont="1" applyFill="1" applyBorder="1" applyAlignment="1" applyProtection="1">
      <alignment horizontal="center"/>
    </xf>
    <xf numFmtId="165" fontId="50" fillId="6" borderId="5" xfId="5" applyNumberFormat="1" applyFont="1" applyFill="1" applyBorder="1" applyAlignment="1" applyProtection="1">
      <alignment horizontal="center"/>
    </xf>
    <xf numFmtId="165" fontId="50" fillId="6" borderId="6" xfId="5" applyNumberFormat="1" applyFont="1" applyFill="1" applyBorder="1" applyAlignment="1" applyProtection="1">
      <alignment horizontal="center"/>
    </xf>
    <xf numFmtId="165" fontId="50" fillId="6" borderId="7" xfId="5" applyNumberFormat="1" applyFont="1" applyFill="1" applyBorder="1" applyAlignment="1" applyProtection="1">
      <alignment horizontal="center"/>
    </xf>
    <xf numFmtId="165" fontId="50" fillId="6" borderId="8" xfId="5" applyNumberFormat="1" applyFont="1" applyFill="1" applyBorder="1" applyAlignment="1" applyProtection="1">
      <alignment horizontal="center"/>
    </xf>
    <xf numFmtId="0" fontId="51" fillId="6" borderId="6" xfId="6" applyFont="1" applyFill="1" applyBorder="1" applyAlignment="1">
      <alignment horizontal="center"/>
    </xf>
    <xf numFmtId="0" fontId="51" fillId="6" borderId="7" xfId="6" applyFont="1" applyFill="1" applyBorder="1" applyAlignment="1">
      <alignment horizontal="center"/>
    </xf>
    <xf numFmtId="0" fontId="51" fillId="6" borderId="8" xfId="6" applyFont="1" applyFill="1" applyBorder="1" applyAlignment="1">
      <alignment horizontal="center"/>
    </xf>
    <xf numFmtId="0" fontId="52" fillId="6" borderId="1" xfId="6" applyFont="1" applyFill="1" applyBorder="1" applyAlignment="1">
      <alignment horizontal="center"/>
    </xf>
    <xf numFmtId="0" fontId="52" fillId="6" borderId="2" xfId="6" applyFont="1" applyFill="1" applyBorder="1" applyAlignment="1">
      <alignment horizontal="center"/>
    </xf>
    <xf numFmtId="0" fontId="52" fillId="6" borderId="3" xfId="6" applyFont="1" applyFill="1" applyBorder="1" applyAlignment="1">
      <alignment horizontal="center"/>
    </xf>
    <xf numFmtId="0" fontId="52" fillId="6" borderId="4" xfId="6" applyFont="1" applyFill="1" applyBorder="1" applyAlignment="1">
      <alignment horizontal="center"/>
    </xf>
    <xf numFmtId="0" fontId="52" fillId="6" borderId="0" xfId="6" applyFont="1" applyFill="1" applyBorder="1" applyAlignment="1">
      <alignment horizontal="center"/>
    </xf>
    <xf numFmtId="0" fontId="52" fillId="6" borderId="5" xfId="6" applyFont="1" applyFill="1" applyBorder="1" applyAlignment="1">
      <alignment horizontal="center"/>
    </xf>
    <xf numFmtId="0" fontId="53" fillId="6" borderId="21" xfId="6" applyFont="1" applyFill="1" applyBorder="1" applyAlignment="1">
      <alignment horizontal="center" vertical="center"/>
    </xf>
    <xf numFmtId="0" fontId="53" fillId="6" borderId="29" xfId="6" applyFont="1" applyFill="1" applyBorder="1" applyAlignment="1">
      <alignment horizontal="center" vertical="center"/>
    </xf>
    <xf numFmtId="0" fontId="53" fillId="6" borderId="22" xfId="6" applyFont="1" applyFill="1" applyBorder="1" applyAlignment="1">
      <alignment horizontal="center" vertical="center"/>
    </xf>
    <xf numFmtId="0" fontId="53" fillId="6" borderId="16" xfId="6" applyFont="1" applyFill="1" applyBorder="1" applyAlignment="1">
      <alignment horizontal="center" vertical="center"/>
    </xf>
    <xf numFmtId="0" fontId="53" fillId="6" borderId="0" xfId="6" applyFont="1" applyFill="1" applyBorder="1" applyAlignment="1">
      <alignment horizontal="center" vertical="center"/>
    </xf>
    <xf numFmtId="0" fontId="53" fillId="6" borderId="23" xfId="6" applyFont="1" applyFill="1" applyBorder="1" applyAlignment="1">
      <alignment horizontal="center" vertical="center"/>
    </xf>
    <xf numFmtId="0" fontId="53" fillId="6" borderId="25" xfId="6" applyFont="1" applyFill="1" applyBorder="1" applyAlignment="1">
      <alignment horizontal="center" vertical="center"/>
    </xf>
    <xf numFmtId="0" fontId="53" fillId="6" borderId="17" xfId="6" applyFont="1" applyFill="1" applyBorder="1" applyAlignment="1">
      <alignment horizontal="center" vertical="center"/>
    </xf>
    <xf numFmtId="0" fontId="53" fillId="6" borderId="26" xfId="6" applyFont="1" applyFill="1" applyBorder="1" applyAlignment="1">
      <alignment horizontal="center" vertical="center"/>
    </xf>
  </cellXfs>
  <cellStyles count="13">
    <cellStyle name="=C:\WINNT\SYSTEM32\COMMAND.COM" xfId="2"/>
    <cellStyle name="Énfasis3" xfId="5" builtinId="37"/>
    <cellStyle name="Millares" xfId="9" builtinId="3"/>
    <cellStyle name="Millares 2" xfId="7"/>
    <cellStyle name="Millares 6" xfId="4"/>
    <cellStyle name="Moneda" xfId="8" builtinId="4"/>
    <cellStyle name="Normal" xfId="0" builtinId="0"/>
    <cellStyle name="Normal 13" xfId="1"/>
    <cellStyle name="Normal 2" xfId="6"/>
    <cellStyle name="Normal 2 2" xfId="3"/>
    <cellStyle name="Normal 3 2" xfId="12"/>
    <cellStyle name="Normal 4" xfId="11"/>
    <cellStyle name="Normal 4 2" xfId="10"/>
  </cellStyles>
  <dxfs count="0"/>
  <tableStyles count="0" defaultTableStyle="TableStyleMedium2" defaultPivotStyle="PivotStyleLight16"/>
  <colors>
    <mruColors>
      <color rgb="FF548D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1690868</xdr:colOff>
      <xdr:row>18</xdr:row>
      <xdr:rowOff>171013</xdr:rowOff>
    </xdr:from>
    <xdr:ext cx="7694677" cy="937629"/>
    <xdr:sp macro="" textlink="">
      <xdr:nvSpPr>
        <xdr:cNvPr id="2" name="Rectángulo 1"/>
        <xdr:cNvSpPr/>
      </xdr:nvSpPr>
      <xdr:spPr>
        <a:xfrm rot="19490441">
          <a:off x="1690868" y="3961963"/>
          <a:ext cx="769467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N O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   A P L I C A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530910</xdr:colOff>
      <xdr:row>10</xdr:row>
      <xdr:rowOff>52043</xdr:rowOff>
    </xdr:from>
    <xdr:ext cx="4671357" cy="937629"/>
    <xdr:sp macro="" textlink="">
      <xdr:nvSpPr>
        <xdr:cNvPr id="2" name="Rectángulo 1"/>
        <xdr:cNvSpPr/>
      </xdr:nvSpPr>
      <xdr:spPr>
        <a:xfrm rot="20763438">
          <a:off x="3474135" y="2795243"/>
          <a:ext cx="4671357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NO  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accent5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 APLICA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accent5"/>
            </a:solidFill>
            <a:effectLst>
              <a:outerShdw blurRad="12700" dist="38100" dir="2700000" algn="tl" rotWithShape="0">
                <a:schemeClr val="accent5">
                  <a:lumMod val="60000"/>
                  <a:lumOff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esar.cruz\Documents\CUENTA%20PUBLICA\2010\ESTADOS%20FINANCIEROS%20Y%20ANEXOS%20CUENTA%20P&#218;BLICA%20201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8/INF.%20DE%20GASTOS%20PFCE%202016%20Y%20CASYP/INFORME%20UTP%20ABRIL%20FONDO%20PFCE%202016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.delacruz/Documents/2016/Cuadernillos%202016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8/INF.%20%20DE%20GASTOS%20RAMO%2023/INFORME%20UTP%20ramo%2023%20DICIEMBRE%202018%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8/INF.%20DE%20GASTOS%20SUBSIDIO%20ESTATAL/INFORME%20UTP%20022%20DICIEMBRE%202018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8/INF.%20DE%20GASTOS%20INGRESOS%20PROPIOS/INFORME%20UTP%200031%20DICIEMBRE%202018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8/INF.%20DE%20GASTOS%20PFCE%202016%20Y%20CASYP/INFORME%20UTP%20%20CASYP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8/INF.%20DE%20GASTOS%20SUBSIDIO%20FEDERAL/INFORME%20UTP%200013%20DICIEMBRE%202018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8/INF.%20DE%20GASTOS%20PFCE%202017/INFORME%20UTP%20PFCE%20NOVIEBRE%202018%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INFORME%20FINANCIERO%202018/INF.%20DE%20GASTOS%20FONDO%20DE%20DESARROLLO%20INSTITUCIONAL/INFORME%20UTP%20F.%20DES.%20INSTITUCIONAL%20DICIEM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</sheetNames>
    <sheetDataSet>
      <sheetData sheetId="0">
        <row r="69">
          <cell r="R69">
            <v>5.8</v>
          </cell>
        </row>
        <row r="101">
          <cell r="R101">
            <v>18786.32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10000000</v>
          </cell>
          <cell r="B2" t="str">
            <v>10000000 ACTIVO</v>
          </cell>
          <cell r="C2">
            <v>14073738845.18</v>
          </cell>
          <cell r="D2">
            <v>18991631323.500008</v>
          </cell>
          <cell r="E2">
            <v>19605852081.790005</v>
          </cell>
          <cell r="F2">
            <v>13459518086.889992</v>
          </cell>
          <cell r="G2">
            <v>13459518086.889992</v>
          </cell>
        </row>
        <row r="3">
          <cell r="A3" t="str">
            <v>11000000</v>
          </cell>
          <cell r="B3" t="str">
            <v>11000000 ACTIVO CIRCULANTE</v>
          </cell>
          <cell r="C3">
            <v>1869147241.7699995</v>
          </cell>
          <cell r="D3">
            <v>17718906182.209999</v>
          </cell>
          <cell r="E3">
            <v>18137104837.089996</v>
          </cell>
          <cell r="F3">
            <v>1450948586.8899994</v>
          </cell>
          <cell r="G3">
            <v>1450948586.8899994</v>
          </cell>
        </row>
        <row r="4">
          <cell r="A4" t="str">
            <v>11100000</v>
          </cell>
          <cell r="B4" t="str">
            <v>11100000 EFECTIVO Y EQUIVALENTES</v>
          </cell>
          <cell r="C4">
            <v>1635583409.8399999</v>
          </cell>
          <cell r="D4">
            <v>11572127042.009995</v>
          </cell>
          <cell r="E4">
            <v>12097794701.319998</v>
          </cell>
          <cell r="F4">
            <v>1109915750.5299995</v>
          </cell>
          <cell r="G4">
            <v>1109915750.5299995</v>
          </cell>
        </row>
        <row r="5">
          <cell r="A5" t="str">
            <v>11110000</v>
          </cell>
          <cell r="B5" t="str">
            <v>11110000 EFECTIVO  </v>
          </cell>
          <cell r="C5">
            <v>2272044.3499999996</v>
          </cell>
          <cell r="D5">
            <v>2995.1</v>
          </cell>
          <cell r="E5">
            <v>1492458.16</v>
          </cell>
          <cell r="F5">
            <v>782581.29</v>
          </cell>
          <cell r="G5">
            <v>782581.29</v>
          </cell>
        </row>
        <row r="6">
          <cell r="A6" t="str">
            <v>11112000</v>
          </cell>
          <cell r="B6" t="str">
            <v>11112000 FONDOS FIJOS DE CAJA</v>
          </cell>
          <cell r="C6">
            <v>2272044.3499999996</v>
          </cell>
          <cell r="D6">
            <v>2995.1</v>
          </cell>
          <cell r="E6">
            <v>1492458.16</v>
          </cell>
          <cell r="F6">
            <v>782581.29</v>
          </cell>
          <cell r="G6">
            <v>782581.29</v>
          </cell>
        </row>
        <row r="7">
          <cell r="A7" t="str">
            <v>11112001</v>
          </cell>
          <cell r="B7" t="str">
            <v>11112001 FONDOS FIJOS  </v>
          </cell>
          <cell r="C7">
            <v>2108974.34</v>
          </cell>
          <cell r="D7">
            <v>2995.1</v>
          </cell>
          <cell r="E7">
            <v>1492458.16</v>
          </cell>
          <cell r="F7">
            <v>619511.28</v>
          </cell>
          <cell r="G7">
            <v>619511.28</v>
          </cell>
        </row>
        <row r="8">
          <cell r="A8" t="str">
            <v>11112002</v>
          </cell>
          <cell r="B8" t="str">
            <v>11112002 FONDOS FIJOS EDUCACION</v>
          </cell>
          <cell r="C8">
            <v>163070.01</v>
          </cell>
          <cell r="D8">
            <v>0</v>
          </cell>
          <cell r="E8">
            <v>0</v>
          </cell>
          <cell r="F8">
            <v>163070.01</v>
          </cell>
          <cell r="G8">
            <v>163070.01</v>
          </cell>
        </row>
        <row r="9">
          <cell r="A9" t="str">
            <v>11120000</v>
          </cell>
          <cell r="B9" t="str">
            <v>11120000 BANCOS/TESORERIA</v>
          </cell>
          <cell r="C9">
            <v>1310687514.569999</v>
          </cell>
          <cell r="D9">
            <v>8538425923.319993</v>
          </cell>
          <cell r="E9">
            <v>8849464909.9300003</v>
          </cell>
          <cell r="F9">
            <v>999648527.95999992</v>
          </cell>
          <cell r="G9">
            <v>999648527.95999992</v>
          </cell>
        </row>
        <row r="10">
          <cell r="A10" t="str">
            <v>11121000</v>
          </cell>
          <cell r="B10" t="str">
            <v>11121000 INGRESOS RECAUDATORIOS</v>
          </cell>
          <cell r="C10">
            <v>41677094.309999965</v>
          </cell>
          <cell r="D10">
            <v>1989139058.8100002</v>
          </cell>
          <cell r="E10">
            <v>1976756664.5899999</v>
          </cell>
          <cell r="F10">
            <v>54059488.530000016</v>
          </cell>
          <cell r="G10">
            <v>54059488.530000016</v>
          </cell>
        </row>
        <row r="11">
          <cell r="A11" t="str">
            <v>11121001</v>
          </cell>
          <cell r="B11" t="str">
            <v>11121001 BANAMEX 0109019996-6 RECEPTORA  DE RECAUDACIONES</v>
          </cell>
          <cell r="C11">
            <v>15813086.539999999</v>
          </cell>
          <cell r="D11">
            <v>721334689.75999999</v>
          </cell>
          <cell r="E11">
            <v>714714361.64999998</v>
          </cell>
          <cell r="F11">
            <v>22433414.649999999</v>
          </cell>
          <cell r="G11">
            <v>22433414.649999999</v>
          </cell>
        </row>
        <row r="12">
          <cell r="A12" t="str">
            <v>11121002</v>
          </cell>
          <cell r="B12" t="str">
            <v>11121002 BANAMEX 007686528 I E P S</v>
          </cell>
          <cell r="C12">
            <v>53207156.740000002</v>
          </cell>
          <cell r="D12">
            <v>12244339.66</v>
          </cell>
          <cell r="E12">
            <v>18994271.52</v>
          </cell>
          <cell r="F12">
            <v>46457224.880000003</v>
          </cell>
          <cell r="G12">
            <v>46457224.880000003</v>
          </cell>
        </row>
        <row r="13">
          <cell r="A13" t="str">
            <v>11121003</v>
          </cell>
          <cell r="B13" t="str">
            <v>11121003 BANORTE 0018405600-3 RECEPTORA IMPUESTO SOBRE NOMINA</v>
          </cell>
          <cell r="C13">
            <v>-2277095.59</v>
          </cell>
          <cell r="D13">
            <v>2562659</v>
          </cell>
          <cell r="E13">
            <v>0</v>
          </cell>
          <cell r="F13">
            <v>285563.40999999997</v>
          </cell>
          <cell r="G13">
            <v>285563.40999999997</v>
          </cell>
        </row>
        <row r="14">
          <cell r="A14" t="str">
            <v>11121004</v>
          </cell>
          <cell r="B14" t="str">
            <v>11121004 BANORTE 012672030-5 RECAUDADORA</v>
          </cell>
          <cell r="C14">
            <v>-376116361.31</v>
          </cell>
          <cell r="D14">
            <v>43411320.200000003</v>
          </cell>
          <cell r="E14">
            <v>84540347.310000002</v>
          </cell>
          <cell r="F14">
            <v>-417245388.42000002</v>
          </cell>
          <cell r="G14">
            <v>-417245388.42000002</v>
          </cell>
        </row>
        <row r="15">
          <cell r="A15" t="str">
            <v>11121005</v>
          </cell>
          <cell r="B15" t="str">
            <v>11121005 BANORTE 013536989-0 RECEPTORA IMPUESTO SOBRE NOMINA</v>
          </cell>
          <cell r="C15">
            <v>-580738.12</v>
          </cell>
          <cell r="D15">
            <v>4303248.2</v>
          </cell>
          <cell r="E15">
            <v>3101576.44</v>
          </cell>
          <cell r="F15">
            <v>620933.64</v>
          </cell>
          <cell r="G15">
            <v>620933.64</v>
          </cell>
        </row>
        <row r="16">
          <cell r="A16" t="str">
            <v>11121006</v>
          </cell>
          <cell r="B16" t="str">
            <v>11121006 BANORTE 015462501-0 EJE DE INVERSION</v>
          </cell>
          <cell r="C16">
            <v>-495546.24</v>
          </cell>
          <cell r="D16">
            <v>601607585.19000006</v>
          </cell>
          <cell r="E16">
            <v>600237209.33000004</v>
          </cell>
          <cell r="F16">
            <v>874829.61999999988</v>
          </cell>
          <cell r="G16">
            <v>874829.61999999988</v>
          </cell>
        </row>
        <row r="17">
          <cell r="A17" t="str">
            <v>11121007</v>
          </cell>
          <cell r="B17" t="str">
            <v>11121007 HSBC 402985608-5 EXCEDENTE PARTICIPACIONES</v>
          </cell>
          <cell r="C17">
            <v>1155463.69</v>
          </cell>
          <cell r="D17">
            <v>51674362.829999998</v>
          </cell>
          <cell r="E17">
            <v>52380904</v>
          </cell>
          <cell r="F17">
            <v>448922.52</v>
          </cell>
          <cell r="G17">
            <v>448922.52</v>
          </cell>
        </row>
        <row r="18">
          <cell r="A18" t="str">
            <v>11121008</v>
          </cell>
          <cell r="B18" t="str">
            <v>11121008 HSBC 0135309632-7 LICITACIONES</v>
          </cell>
          <cell r="C18">
            <v>24931794.299999997</v>
          </cell>
          <cell r="D18">
            <v>71784971.010000005</v>
          </cell>
          <cell r="E18">
            <v>95436376.590000004</v>
          </cell>
          <cell r="F18">
            <v>1280388.7199999988</v>
          </cell>
          <cell r="G18">
            <v>1280388.7199999988</v>
          </cell>
        </row>
        <row r="19">
          <cell r="A19" t="str">
            <v>11121009</v>
          </cell>
          <cell r="B19" t="str">
            <v>11121009 HSBC CTA 4028842987 RECEPTORA TARJETA DE CREDITO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11121010</v>
          </cell>
          <cell r="B20" t="str">
            <v>11121010 HSBC CTA 4031016447 RECAUDACION DEPOSITOS REFERENCIADOS</v>
          </cell>
          <cell r="C20">
            <v>607659.62000000104</v>
          </cell>
          <cell r="D20">
            <v>2972618.51</v>
          </cell>
          <cell r="E20">
            <v>2417682.67</v>
          </cell>
          <cell r="F20">
            <v>1162595.4600000009</v>
          </cell>
          <cell r="G20">
            <v>1162595.4600000009</v>
          </cell>
        </row>
        <row r="21">
          <cell r="A21" t="str">
            <v>11121011</v>
          </cell>
          <cell r="B21" t="str">
            <v>11121011 SANTANDER SERFIN 6550087107-6      REM TESOFE UJED  REINTEGROS</v>
          </cell>
          <cell r="C21">
            <v>4587578.5199999996</v>
          </cell>
          <cell r="D21">
            <v>6109.97</v>
          </cell>
          <cell r="E21">
            <v>0</v>
          </cell>
          <cell r="F21">
            <v>4593688.49</v>
          </cell>
          <cell r="G21">
            <v>4593688.49</v>
          </cell>
        </row>
        <row r="22">
          <cell r="A22" t="str">
            <v>11121012</v>
          </cell>
          <cell r="B22" t="str">
            <v>11121012 SANTANDER SERFIN 6550192827-7 CENTRO DE PAGOS</v>
          </cell>
          <cell r="C22">
            <v>-33059109.02</v>
          </cell>
          <cell r="D22">
            <v>9000331.0500000007</v>
          </cell>
          <cell r="E22">
            <v>3876921.26</v>
          </cell>
          <cell r="F22">
            <v>-27935699.23</v>
          </cell>
          <cell r="G22">
            <v>-27935699.23</v>
          </cell>
        </row>
        <row r="23">
          <cell r="A23" t="str">
            <v>11121013</v>
          </cell>
          <cell r="B23" t="str">
            <v>11121013 SANTANDER SERFIN 6550087173-3 REM DE TESOFE</v>
          </cell>
          <cell r="C23">
            <v>80097169.090000004</v>
          </cell>
          <cell r="D23">
            <v>196204651.91</v>
          </cell>
          <cell r="E23">
            <v>270693557.01999998</v>
          </cell>
          <cell r="F23">
            <v>5608263.9799999967</v>
          </cell>
          <cell r="G23">
            <v>5608263.9799999967</v>
          </cell>
        </row>
        <row r="24">
          <cell r="A24" t="str">
            <v>11121014</v>
          </cell>
          <cell r="B24" t="str">
            <v>11121014 SANTANDER SERFIN CTA 65501978524 TESORERIA REINTEGROS Y DEPOSITOS</v>
          </cell>
          <cell r="C24">
            <v>-16654810.65</v>
          </cell>
          <cell r="D24">
            <v>49598064.990000002</v>
          </cell>
          <cell r="E24">
            <v>29399498.489999998</v>
          </cell>
          <cell r="F24">
            <v>3543755.85</v>
          </cell>
          <cell r="G24">
            <v>3543755.85</v>
          </cell>
        </row>
        <row r="25">
          <cell r="A25" t="str">
            <v>11121015</v>
          </cell>
          <cell r="B25" t="str">
            <v>11121015 SANTANDER SERFIN 6550217287-3 RECAUDADORA ENTIDADES EXTERNAS Y PAGOS IGUALES DIFERIDOS</v>
          </cell>
          <cell r="C25">
            <v>58788099.700000003</v>
          </cell>
          <cell r="D25">
            <v>1021101.3</v>
          </cell>
          <cell r="E25">
            <v>500293.48</v>
          </cell>
          <cell r="F25">
            <v>59308907.520000003</v>
          </cell>
          <cell r="G25">
            <v>59308907.520000003</v>
          </cell>
        </row>
        <row r="26">
          <cell r="A26" t="str">
            <v>11121016</v>
          </cell>
          <cell r="B26" t="str">
            <v>11121016 SANTANDER 65502629737 BASES DE LICITACIONES</v>
          </cell>
          <cell r="C26">
            <v>185450.03</v>
          </cell>
          <cell r="D26">
            <v>283850.03999999998</v>
          </cell>
          <cell r="E26">
            <v>14.02</v>
          </cell>
          <cell r="F26">
            <v>469286.05000000005</v>
          </cell>
          <cell r="G26">
            <v>469286.05000000005</v>
          </cell>
        </row>
        <row r="27">
          <cell r="A27" t="str">
            <v>11121017</v>
          </cell>
          <cell r="B27" t="str">
            <v>11121017 BBVA BANCOMER 14684701-3 RECEPTORA TARJETA DE CREDITO</v>
          </cell>
          <cell r="C27">
            <v>9045676.5099999998</v>
          </cell>
          <cell r="D27">
            <v>28820256.239999998</v>
          </cell>
          <cell r="E27">
            <v>23260337.129999999</v>
          </cell>
          <cell r="F27">
            <v>14605595.619999999</v>
          </cell>
          <cell r="G27">
            <v>14605595.619999999</v>
          </cell>
        </row>
        <row r="28">
          <cell r="A28" t="str">
            <v>11121018</v>
          </cell>
          <cell r="B28" t="str">
            <v>11121018 BBVA BANCOMER 014981790-5 MULTIPAGOS</v>
          </cell>
          <cell r="C28">
            <v>-57974354.289999999</v>
          </cell>
          <cell r="D28">
            <v>65378628.539999999</v>
          </cell>
          <cell r="E28">
            <v>14826497.84</v>
          </cell>
          <cell r="F28">
            <v>-7422223.5899999999</v>
          </cell>
          <cell r="G28">
            <v>-7422223.5899999999</v>
          </cell>
        </row>
        <row r="29">
          <cell r="A29" t="str">
            <v>11121019</v>
          </cell>
          <cell r="B29" t="str">
            <v>11121019 SCOTIABANK 2104105 RECAUDADORA ENTIDADES EXTERNAS Y PAGOS IGUALES DIFERIDOS</v>
          </cell>
          <cell r="C29">
            <v>-609020.42000000004</v>
          </cell>
          <cell r="D29">
            <v>1419867.5</v>
          </cell>
          <cell r="E29">
            <v>5439.95</v>
          </cell>
          <cell r="F29">
            <v>805407.13</v>
          </cell>
          <cell r="G29">
            <v>805407.13</v>
          </cell>
        </row>
        <row r="30">
          <cell r="A30" t="str">
            <v>11121020</v>
          </cell>
          <cell r="B30" t="str">
            <v>11121020 BANCOMER 0186193870 RECEPCION DE RECAUDACION</v>
          </cell>
          <cell r="C30">
            <v>97253884.109999999</v>
          </cell>
          <cell r="D30">
            <v>51866885.950000003</v>
          </cell>
          <cell r="E30">
            <v>25691925.609999999</v>
          </cell>
          <cell r="F30">
            <v>123428844.45</v>
          </cell>
          <cell r="G30">
            <v>123428844.45</v>
          </cell>
        </row>
        <row r="31">
          <cell r="A31" t="str">
            <v>11121021</v>
          </cell>
          <cell r="B31" t="str">
            <v>11121021 BANORTE 0280361280 OPDES</v>
          </cell>
          <cell r="C31">
            <v>1</v>
          </cell>
          <cell r="D31">
            <v>0</v>
          </cell>
          <cell r="E31">
            <v>0</v>
          </cell>
          <cell r="F31">
            <v>1</v>
          </cell>
          <cell r="G31">
            <v>1</v>
          </cell>
        </row>
        <row r="32">
          <cell r="A32" t="str">
            <v>11121022</v>
          </cell>
          <cell r="B32" t="str">
            <v>11121022 BANORTE 0291871879 RECEPTORA DE RECAUDACIONES DE RENTAS DEL ESTADO</v>
          </cell>
          <cell r="C32">
            <v>183270098.97999999</v>
          </cell>
          <cell r="D32">
            <v>72697815.299999997</v>
          </cell>
          <cell r="E32">
            <v>35781915.200000003</v>
          </cell>
          <cell r="F32">
            <v>220185999.08000001</v>
          </cell>
          <cell r="G32">
            <v>220185999.08000001</v>
          </cell>
        </row>
        <row r="33">
          <cell r="A33" t="str">
            <v>11121023</v>
          </cell>
          <cell r="B33" t="str">
            <v>11121023 BANORTE 0298493944 SERVICIOS ACTOS DEL REGISTRO CIVIL</v>
          </cell>
          <cell r="C33">
            <v>481142.15</v>
          </cell>
          <cell r="D33">
            <v>945697.66</v>
          </cell>
          <cell r="E33">
            <v>895795</v>
          </cell>
          <cell r="F33">
            <v>531044.81000000006</v>
          </cell>
          <cell r="G33">
            <v>531044.81000000006</v>
          </cell>
        </row>
        <row r="34">
          <cell r="A34" t="str">
            <v>11121024</v>
          </cell>
          <cell r="B34" t="str">
            <v>11121024 AFIRME 16371001275 ACTAS GOB.MX</v>
          </cell>
          <cell r="C34">
            <v>19868.97</v>
          </cell>
          <cell r="D34">
            <v>4</v>
          </cell>
          <cell r="E34">
            <v>1740.08</v>
          </cell>
          <cell r="F34">
            <v>18132.89</v>
          </cell>
          <cell r="G34">
            <v>18132.89</v>
          </cell>
        </row>
        <row r="35">
          <cell r="A35" t="str">
            <v>11122000</v>
          </cell>
          <cell r="B35" t="str">
            <v>11122000 CONCENTRADORAS INGRESOS FEDERALES  R-33</v>
          </cell>
          <cell r="C35">
            <v>248793143.60000002</v>
          </cell>
          <cell r="D35">
            <v>415961252.40999997</v>
          </cell>
          <cell r="E35">
            <v>659328239.23000002</v>
          </cell>
          <cell r="F35">
            <v>5426156.7800000003</v>
          </cell>
          <cell r="G35">
            <v>5426156.7800000003</v>
          </cell>
        </row>
        <row r="36">
          <cell r="A36" t="str">
            <v>11122017</v>
          </cell>
          <cell r="B36" t="str">
            <v>11122017 BANORTE 0635456414 FAISM 2011</v>
          </cell>
          <cell r="C36">
            <v>666337.03</v>
          </cell>
          <cell r="D36">
            <v>0</v>
          </cell>
          <cell r="E36">
            <v>666337.03</v>
          </cell>
          <cell r="F36">
            <v>0</v>
          </cell>
          <cell r="G36">
            <v>0</v>
          </cell>
        </row>
        <row r="37">
          <cell r="A37" t="str">
            <v>11122021</v>
          </cell>
          <cell r="B37" t="str">
            <v>11122021 BANORTE 0635456450 FAISE 2011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11122033</v>
          </cell>
          <cell r="B38" t="str">
            <v>11122033 BANORTE 0850832745 FAFEF 2013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11122044</v>
          </cell>
          <cell r="B39" t="str">
            <v>11122044 BANORTE 0211594523 FAISE 2014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11122053</v>
          </cell>
          <cell r="B40" t="str">
            <v>11122053 BANORTE 0417538749 FAFEF 2016</v>
          </cell>
          <cell r="C40">
            <v>37177445.700000003</v>
          </cell>
          <cell r="D40">
            <v>36716463.920000002</v>
          </cell>
          <cell r="E40">
            <v>73730569.939999998</v>
          </cell>
          <cell r="F40">
            <v>163339.68</v>
          </cell>
          <cell r="G40">
            <v>163339.68</v>
          </cell>
        </row>
        <row r="41">
          <cell r="A41" t="str">
            <v>11122054</v>
          </cell>
          <cell r="B41" t="str">
            <v>11122054 BANORTE 0416346965 FISE 2016</v>
          </cell>
          <cell r="C41">
            <v>30057209.109999999</v>
          </cell>
          <cell r="D41">
            <v>93419.62</v>
          </cell>
          <cell r="E41">
            <v>25666787.16</v>
          </cell>
          <cell r="F41">
            <v>4483841.57</v>
          </cell>
          <cell r="G41">
            <v>4483841.57</v>
          </cell>
        </row>
        <row r="42">
          <cell r="A42" t="str">
            <v>11122055</v>
          </cell>
          <cell r="B42" t="str">
            <v>11122055 BANORTE 0416346974 FISMDF 2016</v>
          </cell>
          <cell r="C42">
            <v>101753.33</v>
          </cell>
          <cell r="D42">
            <v>-77249915.489999995</v>
          </cell>
          <cell r="E42">
            <v>-77250210</v>
          </cell>
          <cell r="F42">
            <v>102047.84</v>
          </cell>
          <cell r="G42">
            <v>102047.84</v>
          </cell>
        </row>
        <row r="43">
          <cell r="A43" t="str">
            <v>11122056</v>
          </cell>
          <cell r="B43" t="str">
            <v>11122056 BANORTE 0416346992 FAM-AS 2016</v>
          </cell>
          <cell r="C43">
            <v>2827.35</v>
          </cell>
          <cell r="D43">
            <v>11099184.17</v>
          </cell>
          <cell r="E43">
            <v>11099176</v>
          </cell>
          <cell r="F43">
            <v>2835.52</v>
          </cell>
          <cell r="G43">
            <v>2835.52</v>
          </cell>
        </row>
        <row r="44">
          <cell r="A44" t="str">
            <v>11122057</v>
          </cell>
          <cell r="B44" t="str">
            <v>11122057 BANORTE 0413884309 FAM-IEB-IEMS-IES 2016</v>
          </cell>
          <cell r="C44">
            <v>66562801.950000003</v>
          </cell>
          <cell r="D44">
            <v>27411330.899999999</v>
          </cell>
          <cell r="E44">
            <v>93901964.390000001</v>
          </cell>
          <cell r="F44">
            <v>72168.460000000006</v>
          </cell>
          <cell r="G44">
            <v>72168.460000000006</v>
          </cell>
        </row>
        <row r="45">
          <cell r="A45" t="str">
            <v>11122058</v>
          </cell>
          <cell r="B45" t="str">
            <v>11122058 BANORTE 0417541459 FAETA 2016</v>
          </cell>
          <cell r="C45">
            <v>761616.3</v>
          </cell>
          <cell r="D45">
            <v>11285355.26</v>
          </cell>
          <cell r="E45">
            <v>12029163.52</v>
          </cell>
          <cell r="F45">
            <v>17808.04</v>
          </cell>
          <cell r="G45">
            <v>17808.04</v>
          </cell>
        </row>
        <row r="46">
          <cell r="A46" t="str">
            <v>11122059</v>
          </cell>
          <cell r="B46" t="str">
            <v>11122059 BANORTE 0417540153 FASSA 2016</v>
          </cell>
          <cell r="C46">
            <v>40145.07</v>
          </cell>
          <cell r="D46">
            <v>196604671.94999999</v>
          </cell>
          <cell r="E46">
            <v>196630243.97999999</v>
          </cell>
          <cell r="F46">
            <v>14573.04</v>
          </cell>
          <cell r="G46">
            <v>14573.04</v>
          </cell>
        </row>
        <row r="47">
          <cell r="A47" t="str">
            <v>11122060</v>
          </cell>
          <cell r="B47" t="str">
            <v>11122060 BANORTE 0416346983 FORTAMUN 2016</v>
          </cell>
          <cell r="C47">
            <v>73090325.769999996</v>
          </cell>
          <cell r="D47">
            <v>78584033.340000004</v>
          </cell>
          <cell r="E47">
            <v>151523320</v>
          </cell>
          <cell r="F47">
            <v>151039.10999999999</v>
          </cell>
          <cell r="G47">
            <v>151039.10999999999</v>
          </cell>
        </row>
        <row r="48">
          <cell r="A48" t="str">
            <v>11122061</v>
          </cell>
          <cell r="B48" t="str">
            <v>11122061 BANCOMER 0103213528 FASP 2016</v>
          </cell>
          <cell r="C48">
            <v>249.37</v>
          </cell>
          <cell r="D48">
            <v>0</v>
          </cell>
          <cell r="E48">
            <v>0</v>
          </cell>
          <cell r="F48">
            <v>249.37</v>
          </cell>
          <cell r="G48">
            <v>249.37</v>
          </cell>
        </row>
        <row r="49">
          <cell r="A49" t="str">
            <v>11122062</v>
          </cell>
          <cell r="B49" t="str">
            <v>11122062 BANCOMER 0103213706 FONE OTROS GASTOS CORRIENTES 2016</v>
          </cell>
          <cell r="C49">
            <v>97107.38</v>
          </cell>
          <cell r="D49">
            <v>80161208.900000006</v>
          </cell>
          <cell r="E49">
            <v>80258282.319999993</v>
          </cell>
          <cell r="F49">
            <v>33.96</v>
          </cell>
          <cell r="G49">
            <v>33.96</v>
          </cell>
        </row>
        <row r="50">
          <cell r="A50" t="str">
            <v>11122063</v>
          </cell>
          <cell r="B50" t="str">
            <v>11122063 BANCOMER 0103213811 FONE GASTO DE OPERACION 2016</v>
          </cell>
          <cell r="C50">
            <v>19791483.02</v>
          </cell>
          <cell r="D50">
            <v>14938878.130000001</v>
          </cell>
          <cell r="E50">
            <v>34725500.450000003</v>
          </cell>
          <cell r="F50">
            <v>4860.7</v>
          </cell>
          <cell r="G50">
            <v>4860.7</v>
          </cell>
        </row>
        <row r="51">
          <cell r="A51" t="str">
            <v>11122064</v>
          </cell>
          <cell r="B51" t="str">
            <v>11122064 BANCOMER 0104986423 REINTEGROS AL FAEB</v>
          </cell>
          <cell r="C51">
            <v>-18110.16</v>
          </cell>
          <cell r="D51">
            <v>18208.82</v>
          </cell>
          <cell r="E51">
            <v>0</v>
          </cell>
          <cell r="F51">
            <v>98.66</v>
          </cell>
          <cell r="G51">
            <v>98.66</v>
          </cell>
        </row>
        <row r="52">
          <cell r="A52" t="str">
            <v>11122901</v>
          </cell>
          <cell r="B52" t="str">
            <v>11122901 BANCO VIRTUAL SALUD</v>
          </cell>
          <cell r="C52">
            <v>20049884.210000001</v>
          </cell>
          <cell r="D52">
            <v>36297220.229999997</v>
          </cell>
          <cell r="E52">
            <v>56347104.439999998</v>
          </cell>
          <cell r="F52">
            <v>0</v>
          </cell>
          <cell r="G52">
            <v>0</v>
          </cell>
        </row>
        <row r="53">
          <cell r="A53" t="str">
            <v>11122903</v>
          </cell>
          <cell r="B53" t="str">
            <v>11122903 BANORTE 0264889458 FAIS ENTIDADES 2015 FONDO DE APORTACIONES DE INFRAESTRUCTURA SOCIAL</v>
          </cell>
          <cell r="C53">
            <v>412068.17</v>
          </cell>
          <cell r="D53">
            <v>1192.6600000000001</v>
          </cell>
          <cell r="E53">
            <v>0</v>
          </cell>
          <cell r="F53">
            <v>413260.83</v>
          </cell>
          <cell r="G53">
            <v>413260.83</v>
          </cell>
        </row>
        <row r="54">
          <cell r="A54" t="str">
            <v>11123000</v>
          </cell>
          <cell r="B54" t="str">
            <v>11123000 CONCENTRADORAS PARA PROGRAMAS ESTATALES Y FEDERALES</v>
          </cell>
          <cell r="C54">
            <v>295738135.13000005</v>
          </cell>
          <cell r="D54">
            <v>544565946.36000013</v>
          </cell>
          <cell r="E54">
            <v>362211096.71999997</v>
          </cell>
          <cell r="F54">
            <v>478092984.7699998</v>
          </cell>
          <cell r="G54">
            <v>478092984.7699998</v>
          </cell>
        </row>
        <row r="55">
          <cell r="A55" t="str">
            <v>11123009</v>
          </cell>
          <cell r="B55" t="str">
            <v>11123009 BANAMEX 1097743505 FONDO DE INFRAESTRUCTURA Y AMPLIACION A LA COBERTURA PARA LA EDUCACION MEDIA SUPERIOR 2010</v>
          </cell>
          <cell r="C55">
            <v>0.01</v>
          </cell>
          <cell r="D55">
            <v>0</v>
          </cell>
          <cell r="E55">
            <v>0</v>
          </cell>
          <cell r="F55">
            <v>0.01</v>
          </cell>
          <cell r="G55">
            <v>0.01</v>
          </cell>
        </row>
        <row r="56">
          <cell r="A56" t="str">
            <v>11123025</v>
          </cell>
          <cell r="B56" t="str">
            <v>11123025 BANAMEX 70040342646 PRODEFOR 2012</v>
          </cell>
          <cell r="C56">
            <v>70435.42</v>
          </cell>
          <cell r="D56">
            <v>322.77999999999997</v>
          </cell>
          <cell r="E56">
            <v>0</v>
          </cell>
          <cell r="F56">
            <v>70758.2</v>
          </cell>
          <cell r="G56">
            <v>70758.2</v>
          </cell>
        </row>
        <row r="57">
          <cell r="A57" t="str">
            <v>11123028</v>
          </cell>
          <cell r="B57" t="str">
            <v>11123028 BANAMEX 70046467572 FOTRADIS 2013</v>
          </cell>
          <cell r="C57">
            <v>372221.09</v>
          </cell>
          <cell r="D57">
            <v>1705.76</v>
          </cell>
          <cell r="E57">
            <v>0</v>
          </cell>
          <cell r="F57">
            <v>373926.85</v>
          </cell>
          <cell r="G57">
            <v>373926.85</v>
          </cell>
        </row>
        <row r="58">
          <cell r="A58" t="str">
            <v>11123039</v>
          </cell>
          <cell r="B58" t="str">
            <v>11123039 BANAMEX 70064663710 FOROSS 2013 CONCLUSION DE OBRA DEL HOSPITAL GENERAL 450</v>
          </cell>
          <cell r="C58">
            <v>-0.51999999999998181</v>
          </cell>
          <cell r="D58">
            <v>0.52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11123048</v>
          </cell>
          <cell r="B59" t="str">
            <v>11123048 BANAMEX 70074317551 FONDO DE CULTURA 2014 ( PROYECTOS ESTATALES)</v>
          </cell>
          <cell r="C59">
            <v>221741.49</v>
          </cell>
          <cell r="D59">
            <v>1025.19</v>
          </cell>
          <cell r="E59">
            <v>1975.99</v>
          </cell>
          <cell r="F59">
            <v>220790.69</v>
          </cell>
          <cell r="G59">
            <v>220790.69</v>
          </cell>
        </row>
        <row r="60">
          <cell r="A60" t="str">
            <v>11123067</v>
          </cell>
          <cell r="B60" t="str">
            <v>11123067 BANAMEX 7009-4496606 MUSEO INTERACTIVO ACERTIJO EN GOMEZ PALACIO</v>
          </cell>
          <cell r="C60">
            <v>1499246.63</v>
          </cell>
          <cell r="D60">
            <v>135.1</v>
          </cell>
          <cell r="E60">
            <v>1265617.1000000001</v>
          </cell>
          <cell r="F60">
            <v>233764.63</v>
          </cell>
          <cell r="G60">
            <v>233764.63</v>
          </cell>
        </row>
        <row r="61">
          <cell r="A61" t="str">
            <v>11123070</v>
          </cell>
          <cell r="B61" t="str">
            <v>11123070 BANAMEX 7009-5804986 FORTALECIMIENTO EN LA OFERTA EDUCATIVA EN EDUCACION MEDIA SUPERIOR 2015</v>
          </cell>
          <cell r="C61">
            <v>10841.78</v>
          </cell>
          <cell r="D61">
            <v>40.57</v>
          </cell>
          <cell r="E61">
            <v>348</v>
          </cell>
          <cell r="F61">
            <v>10534.35</v>
          </cell>
          <cell r="G61">
            <v>10534.35</v>
          </cell>
        </row>
        <row r="62">
          <cell r="A62" t="str">
            <v>11123075</v>
          </cell>
          <cell r="B62" t="str">
            <v>11123075 BANCOMER 0199273786 FORTALECIMIENTO DE LA POLITICA DE IGUALDAD DE GENERO 2015</v>
          </cell>
          <cell r="C62">
            <v>2.78</v>
          </cell>
          <cell r="D62">
            <v>0</v>
          </cell>
          <cell r="E62">
            <v>0</v>
          </cell>
          <cell r="F62">
            <v>2.78</v>
          </cell>
          <cell r="G62">
            <v>2.78</v>
          </cell>
        </row>
        <row r="63">
          <cell r="A63" t="str">
            <v>11123082</v>
          </cell>
          <cell r="B63" t="str">
            <v>11123082 BANORTE 0278000465 ACTAS PARA ACTOS DEL REGISTRO CIVIL VENDIDAS EN EL EXTRANJERO</v>
          </cell>
          <cell r="C63">
            <v>15.16</v>
          </cell>
          <cell r="D63">
            <v>690.77</v>
          </cell>
          <cell r="E63">
            <v>0</v>
          </cell>
          <cell r="F63">
            <v>705.93</v>
          </cell>
          <cell r="G63">
            <v>705.93</v>
          </cell>
        </row>
        <row r="64">
          <cell r="A64" t="str">
            <v>11123089</v>
          </cell>
          <cell r="B64" t="str">
            <v>11123089 BANCOMER 0198475660 AMPLIACIONES PARA PROYECTOS DE DESARROLLO REGIONAL 2015</v>
          </cell>
          <cell r="C64">
            <v>2950998.33</v>
          </cell>
          <cell r="D64">
            <v>54.41</v>
          </cell>
          <cell r="E64">
            <v>2875288.98</v>
          </cell>
          <cell r="F64">
            <v>75763.759999999995</v>
          </cell>
          <cell r="G64">
            <v>75763.759999999995</v>
          </cell>
        </row>
        <row r="65">
          <cell r="A65" t="str">
            <v>11123111</v>
          </cell>
          <cell r="B65" t="str">
            <v>11123111 BANCOMER 0199984399 CONTINGENCIAS ECONOMIICAS PARA INVERSION "D" 2015</v>
          </cell>
          <cell r="C65">
            <v>21326929.390000001</v>
          </cell>
          <cell r="D65">
            <v>713.99</v>
          </cell>
          <cell r="E65">
            <v>21199021.57</v>
          </cell>
          <cell r="F65">
            <v>128621.81</v>
          </cell>
          <cell r="G65">
            <v>128621.81</v>
          </cell>
        </row>
        <row r="66">
          <cell r="A66" t="str">
            <v>11123113</v>
          </cell>
          <cell r="B66" t="str">
            <v>11123113 BANCOMER 0199226931 PROMAJOVEN 2015. PROGRAMA NACIONAL DE BECAS ( R 11 )</v>
          </cell>
          <cell r="C66">
            <v>6.72</v>
          </cell>
          <cell r="D66">
            <v>0</v>
          </cell>
          <cell r="E66">
            <v>0</v>
          </cell>
          <cell r="F66">
            <v>6.72</v>
          </cell>
          <cell r="G66">
            <v>6.72</v>
          </cell>
        </row>
        <row r="67">
          <cell r="A67" t="str">
            <v>11123128</v>
          </cell>
          <cell r="B67" t="str">
            <v>11123128 BANCOMER 0195564115 PROGRAMA DE APOYO PARA FORTALECER LA CALIDAD EN LOS SERVICIOS DE SALUD 2014</v>
          </cell>
          <cell r="C67">
            <v>-0.77</v>
          </cell>
          <cell r="D67">
            <v>0.77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11123136</v>
          </cell>
          <cell r="B68" t="str">
            <v>11123136 BANCOMER 0193345769 PROGRAMA PAR EL FORTALECIMIENTO DEL SERVICIO DE LA EDUCACION TELESECUNDARIA 2013</v>
          </cell>
          <cell r="C68">
            <v>36.89</v>
          </cell>
          <cell r="D68">
            <v>0</v>
          </cell>
          <cell r="E68">
            <v>0</v>
          </cell>
          <cell r="F68">
            <v>36.89</v>
          </cell>
          <cell r="G68">
            <v>36.89</v>
          </cell>
        </row>
        <row r="69">
          <cell r="A69" t="str">
            <v>11123145</v>
          </cell>
          <cell r="B69" t="str">
            <v>11123145 BANCOMER 0192835649 OPERACION CADIS</v>
          </cell>
          <cell r="C69">
            <v>3404000.5</v>
          </cell>
          <cell r="D69">
            <v>15736549.35</v>
          </cell>
          <cell r="E69">
            <v>12624236</v>
          </cell>
          <cell r="F69">
            <v>6516313.8499999996</v>
          </cell>
          <cell r="G69">
            <v>6516313.8499999996</v>
          </cell>
        </row>
        <row r="70">
          <cell r="A70" t="str">
            <v>11123146</v>
          </cell>
          <cell r="B70" t="str">
            <v>11123146 BANCOMER 0192816180 APOYOS A LAS ENTIDADES FEDERATIVAS EN EL MARCO DEL PROGRAMA NACIONAL DE PREVENCION DEL DELITO</v>
          </cell>
          <cell r="C70">
            <v>2301710.4300000002</v>
          </cell>
          <cell r="D70">
            <v>2496274.3199999998</v>
          </cell>
          <cell r="E70">
            <v>4797984.75</v>
          </cell>
          <cell r="F70">
            <v>0</v>
          </cell>
          <cell r="G70">
            <v>0</v>
          </cell>
        </row>
        <row r="71">
          <cell r="A71" t="str">
            <v>11123149</v>
          </cell>
          <cell r="B71" t="str">
            <v>11123149 BANCOMER 0192617404 APOYOS PARA SOLVENTAR GASTOS INHERENTES A LA EDUCBANCOMER 0192617404 APOYOS PARA SOLVENTAR GASTOS INHERENTES A LA EDUCACION 2013ACION 2013</v>
          </cell>
          <cell r="C71">
            <v>0</v>
          </cell>
          <cell r="D71">
            <v>18000</v>
          </cell>
          <cell r="E71">
            <v>18000</v>
          </cell>
          <cell r="F71">
            <v>0</v>
          </cell>
          <cell r="G71">
            <v>0</v>
          </cell>
        </row>
        <row r="72">
          <cell r="A72" t="str">
            <v>11123157</v>
          </cell>
          <cell r="B72" t="str">
            <v>11123157 BANCOMER 0191027735 PROGRAMAS REGIONALES C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11123159</v>
          </cell>
          <cell r="B73" t="str">
            <v>11123159 BANCOMER 0191042920 APOYOS COMPLEMENTARIOS AL FAEB 2012</v>
          </cell>
          <cell r="C73">
            <v>1235.3499999999999</v>
          </cell>
          <cell r="D73">
            <v>0</v>
          </cell>
          <cell r="E73">
            <v>1235.3499999999999</v>
          </cell>
          <cell r="F73">
            <v>0</v>
          </cell>
          <cell r="G73">
            <v>0</v>
          </cell>
        </row>
        <row r="74">
          <cell r="A74" t="str">
            <v>11123165</v>
          </cell>
          <cell r="B74" t="str">
            <v>11123165 BANCOMER 190319619 RECURSOS FEDERALES SEP 2012</v>
          </cell>
          <cell r="C74">
            <v>227270.43</v>
          </cell>
          <cell r="D74">
            <v>1.89</v>
          </cell>
          <cell r="E74">
            <v>0</v>
          </cell>
          <cell r="F74">
            <v>227272.32000000001</v>
          </cell>
          <cell r="G74">
            <v>227272.32000000001</v>
          </cell>
        </row>
        <row r="75">
          <cell r="A75" t="str">
            <v>11123169</v>
          </cell>
          <cell r="B75" t="str">
            <v>11123169 BANCOMER 0187483899 FONDO CONCURSABLE DE LA INVER. EN IFRAESTRUC. EN EDUC. MEDIA SUPERIOR 2011</v>
          </cell>
          <cell r="C75">
            <v>23762.34</v>
          </cell>
          <cell r="D75">
            <v>0</v>
          </cell>
          <cell r="E75">
            <v>23762.34</v>
          </cell>
          <cell r="F75">
            <v>0</v>
          </cell>
          <cell r="G75">
            <v>0</v>
          </cell>
        </row>
        <row r="76">
          <cell r="A76" t="str">
            <v>11123195</v>
          </cell>
          <cell r="B76" t="str">
            <v>11123195 BANCOMER 0167834756 PROYECTO PARA LA AMPLIACION DE LA OF EDUCATIVA Y PROYECTO DE APOYO A LA CALIDAD</v>
          </cell>
          <cell r="C76">
            <v>1019.05</v>
          </cell>
          <cell r="D76">
            <v>0.01</v>
          </cell>
          <cell r="E76">
            <v>0</v>
          </cell>
          <cell r="F76">
            <v>1019.06</v>
          </cell>
          <cell r="G76">
            <v>1019.06</v>
          </cell>
        </row>
        <row r="77">
          <cell r="A77" t="str">
            <v>11123201</v>
          </cell>
          <cell r="B77" t="str">
            <v>11123201 BANAMEX 7009-6945122 CONADE-DURANGO CONSTRUCCION 1A ETAPA DEL CENTRO REGIONAL DE ALTO RENDIMIENTO</v>
          </cell>
          <cell r="C77">
            <v>0.91</v>
          </cell>
          <cell r="D77">
            <v>0</v>
          </cell>
          <cell r="E77">
            <v>0</v>
          </cell>
          <cell r="F77">
            <v>0.91</v>
          </cell>
          <cell r="G77">
            <v>0.91</v>
          </cell>
        </row>
        <row r="78">
          <cell r="A78" t="str">
            <v>11123211</v>
          </cell>
          <cell r="B78" t="str">
            <v>11123211 BANAMEX 7009-8833046 IDUSTRIA DE ASERRIO 2015</v>
          </cell>
          <cell r="C78">
            <v>-648.6</v>
          </cell>
          <cell r="D78">
            <v>696</v>
          </cell>
          <cell r="E78">
            <v>47.4</v>
          </cell>
          <cell r="F78">
            <v>0</v>
          </cell>
          <cell r="G78">
            <v>0</v>
          </cell>
        </row>
        <row r="79">
          <cell r="A79" t="str">
            <v>11123214</v>
          </cell>
          <cell r="B79" t="str">
            <v>11123214 BANCOMER 0102910209 CETAC 2015 CENTRO DE ESTUDIO TECNOLOGICOS EN ESTUDIOS DE AGUA RESIDUALES</v>
          </cell>
          <cell r="C79">
            <v>3</v>
          </cell>
          <cell r="D79">
            <v>0</v>
          </cell>
          <cell r="E79">
            <v>0</v>
          </cell>
          <cell r="F79">
            <v>3</v>
          </cell>
          <cell r="G79">
            <v>3</v>
          </cell>
        </row>
        <row r="80">
          <cell r="A80" t="str">
            <v>11123217</v>
          </cell>
          <cell r="B80" t="str">
            <v>11123217 BANCOMER 0103537889 APOYO A TUTORES Y ASESORES TECNICOS PEDAGOGICOS 2015</v>
          </cell>
          <cell r="C80">
            <v>2.89</v>
          </cell>
          <cell r="D80">
            <v>0</v>
          </cell>
          <cell r="E80">
            <v>0</v>
          </cell>
          <cell r="F80">
            <v>2.89</v>
          </cell>
          <cell r="G80">
            <v>2.89</v>
          </cell>
        </row>
        <row r="81">
          <cell r="A81" t="str">
            <v>11123362</v>
          </cell>
          <cell r="B81" t="str">
            <v>11123362 BANORTE 0287482193 CONTINGENCIAS ECONOMICAS PARA INVERSION B 2015</v>
          </cell>
          <cell r="C81">
            <v>180000</v>
          </cell>
          <cell r="D81">
            <v>0</v>
          </cell>
          <cell r="E81">
            <v>180000</v>
          </cell>
          <cell r="F81">
            <v>0</v>
          </cell>
          <cell r="G81">
            <v>0</v>
          </cell>
        </row>
        <row r="82">
          <cell r="A82" t="str">
            <v>11123365</v>
          </cell>
          <cell r="B82" t="str">
            <v>11123365 BANORTE 0284489940 FONDO DE APOYO A MIGRANTES 2015</v>
          </cell>
          <cell r="C82">
            <v>30665.06</v>
          </cell>
          <cell r="D82">
            <v>5131.71</v>
          </cell>
          <cell r="E82">
            <v>0</v>
          </cell>
          <cell r="F82">
            <v>35796.769999999997</v>
          </cell>
          <cell r="G82">
            <v>35796.769999999997</v>
          </cell>
        </row>
        <row r="83">
          <cell r="A83" t="str">
            <v>11123366</v>
          </cell>
          <cell r="B83" t="str">
            <v>11123366 BANORTE 0283779916 SEGURO GANADERO CATASTROFICO 2015</v>
          </cell>
          <cell r="C83">
            <v>72429.429999999993</v>
          </cell>
          <cell r="D83">
            <v>1413.22</v>
          </cell>
          <cell r="E83">
            <v>0</v>
          </cell>
          <cell r="F83">
            <v>73842.649999999994</v>
          </cell>
          <cell r="G83">
            <v>73842.649999999994</v>
          </cell>
        </row>
        <row r="84">
          <cell r="A84" t="str">
            <v>11123367</v>
          </cell>
          <cell r="B84" t="str">
            <v>11123367 BANORTE 0282538602 SUBPROGRAMA DE APOYO A FAMILIAS CON MENORES DE 6 AÑOS PARA CONTRIBUIR A SU ACCESO A LA ALIMENTACION 2015 ( R 12 )</v>
          </cell>
          <cell r="C84">
            <v>1</v>
          </cell>
          <cell r="D84">
            <v>0</v>
          </cell>
          <cell r="E84">
            <v>0</v>
          </cell>
          <cell r="F84">
            <v>1</v>
          </cell>
          <cell r="G84">
            <v>1</v>
          </cell>
        </row>
        <row r="85">
          <cell r="A85" t="str">
            <v>11123368</v>
          </cell>
          <cell r="B85" t="str">
            <v>11123368 BANORTE 0283779907 SEGURO AGRICOLA CATASTROFICO 2015</v>
          </cell>
          <cell r="C85">
            <v>212200.15</v>
          </cell>
          <cell r="D85">
            <v>33033.040000000001</v>
          </cell>
          <cell r="E85">
            <v>0</v>
          </cell>
          <cell r="F85">
            <v>245233.19</v>
          </cell>
          <cell r="G85">
            <v>245233.19</v>
          </cell>
        </row>
        <row r="86">
          <cell r="A86" t="str">
            <v>11123381</v>
          </cell>
          <cell r="B86" t="str">
            <v>11123381 BANORTE 0261388772 FPGC 2013 ACELERADOR LINEAL (R-12)</v>
          </cell>
          <cell r="C86">
            <v>1</v>
          </cell>
          <cell r="D86">
            <v>0</v>
          </cell>
          <cell r="E86">
            <v>0</v>
          </cell>
          <cell r="F86">
            <v>1</v>
          </cell>
          <cell r="G86">
            <v>1</v>
          </cell>
        </row>
        <row r="87">
          <cell r="A87" t="str">
            <v>11123385</v>
          </cell>
          <cell r="B87" t="str">
            <v>11123385 BANORTE 0239941701 FONDO DE APOYO A MIGRANTES 2014</v>
          </cell>
          <cell r="C87">
            <v>151088.35999999999</v>
          </cell>
          <cell r="D87">
            <v>63315.64</v>
          </cell>
          <cell r="E87">
            <v>0</v>
          </cell>
          <cell r="F87">
            <v>214404</v>
          </cell>
          <cell r="G87">
            <v>214404</v>
          </cell>
        </row>
        <row r="88">
          <cell r="A88" t="str">
            <v>11123388</v>
          </cell>
          <cell r="B88" t="str">
            <v>11123388 BANORTE 0235408859 RECAUDACION DE FIERROS DE HERRAR</v>
          </cell>
          <cell r="C88">
            <v>2213120.7200000002</v>
          </cell>
          <cell r="D88">
            <v>772051.04</v>
          </cell>
          <cell r="E88">
            <v>0</v>
          </cell>
          <cell r="F88">
            <v>2985171.76</v>
          </cell>
          <cell r="G88">
            <v>2985171.76</v>
          </cell>
        </row>
        <row r="89">
          <cell r="A89" t="str">
            <v>11123389</v>
          </cell>
          <cell r="B89" t="str">
            <v>11123389 BANORTE 0235408868 RECAUDACION DE RECURSO APORTAADO POR PRODUCTORES AGROPECUARIOS</v>
          </cell>
          <cell r="C89">
            <v>213341.39</v>
          </cell>
          <cell r="D89">
            <v>31205.759999999998</v>
          </cell>
          <cell r="E89">
            <v>0</v>
          </cell>
          <cell r="F89">
            <v>244547.15</v>
          </cell>
          <cell r="G89">
            <v>244547.15</v>
          </cell>
        </row>
        <row r="90">
          <cell r="A90" t="str">
            <v>11123390</v>
          </cell>
          <cell r="B90" t="str">
            <v>11123390 BANORTE 0234532775 SEGURO AGRICOLA CATASTROFICO 2014</v>
          </cell>
          <cell r="C90">
            <v>-1267577.03</v>
          </cell>
          <cell r="D90">
            <v>1275525.6599999999</v>
          </cell>
          <cell r="E90">
            <v>1142</v>
          </cell>
          <cell r="F90">
            <v>6806.63</v>
          </cell>
          <cell r="G90">
            <v>6806.63</v>
          </cell>
        </row>
        <row r="91">
          <cell r="A91" t="str">
            <v>11123391</v>
          </cell>
          <cell r="B91" t="str">
            <v>11123391 BANORTE 0234532757 SEGURO GANADERO CATASTROFICO 2014</v>
          </cell>
          <cell r="C91">
            <v>4626.4399999999996</v>
          </cell>
          <cell r="D91">
            <v>168117.6</v>
          </cell>
          <cell r="E91">
            <v>129000</v>
          </cell>
          <cell r="F91">
            <v>43744.04</v>
          </cell>
          <cell r="G91">
            <v>43744.04</v>
          </cell>
        </row>
        <row r="92">
          <cell r="A92" t="str">
            <v>11123392</v>
          </cell>
          <cell r="B92" t="str">
            <v>11123392 BANORTE 0233685320 PROGRAMA DE ADQUISICIONES DEL HOSPITAL GENERAL DE DURANGO 450</v>
          </cell>
          <cell r="C92">
            <v>43409.66</v>
          </cell>
          <cell r="D92">
            <v>125.64</v>
          </cell>
          <cell r="E92">
            <v>0</v>
          </cell>
          <cell r="F92">
            <v>43535.3</v>
          </cell>
          <cell r="G92">
            <v>43535.3</v>
          </cell>
        </row>
        <row r="93">
          <cell r="A93" t="str">
            <v>11123394</v>
          </cell>
          <cell r="B93" t="str">
            <v>11123394 BANORTE 0230586828 IDEA RAMO XI</v>
          </cell>
          <cell r="C93">
            <v>1263.1500000000001</v>
          </cell>
          <cell r="D93">
            <v>0</v>
          </cell>
          <cell r="E93">
            <v>0</v>
          </cell>
          <cell r="F93">
            <v>1263.1500000000001</v>
          </cell>
          <cell r="G93">
            <v>1263.1500000000001</v>
          </cell>
        </row>
        <row r="94">
          <cell r="A94" t="str">
            <v>11123408</v>
          </cell>
          <cell r="B94" t="str">
            <v>11123408 BANORTE 0210829367 PROGRAMAS REGIONALES A</v>
          </cell>
          <cell r="C94">
            <v>161737.07999999999</v>
          </cell>
          <cell r="D94">
            <v>468.12</v>
          </cell>
          <cell r="E94">
            <v>0</v>
          </cell>
          <cell r="F94">
            <v>162205.19999999998</v>
          </cell>
          <cell r="G94">
            <v>162205.19999999998</v>
          </cell>
        </row>
        <row r="95">
          <cell r="A95" t="str">
            <v>11123412</v>
          </cell>
          <cell r="B95" t="str">
            <v>11123412 BANORTE 0892532317 FIPAGO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11123414</v>
          </cell>
          <cell r="B96" t="str">
            <v>11123414 BANORTE 0888375946 APOYO PARA FORTALECER LA CALIDAD DE LOS SERVICIOS DE SALUD</v>
          </cell>
          <cell r="C96">
            <v>343796.95999999996</v>
          </cell>
          <cell r="D96">
            <v>0</v>
          </cell>
          <cell r="E96">
            <v>0</v>
          </cell>
          <cell r="F96">
            <v>343796.95999999996</v>
          </cell>
          <cell r="G96">
            <v>343796.95999999996</v>
          </cell>
        </row>
        <row r="97">
          <cell r="A97" t="str">
            <v>11123416</v>
          </cell>
          <cell r="B97" t="str">
            <v>11123416 BANORTE 0888381291 INFRESTRUCTURA REHABILITACION Y EQUIPAMIENTO DE ESPACIOS ALIMENTARIOS</v>
          </cell>
          <cell r="C97">
            <v>611.75</v>
          </cell>
          <cell r="D97">
            <v>2.35</v>
          </cell>
          <cell r="E97">
            <v>0</v>
          </cell>
          <cell r="F97">
            <v>614.1</v>
          </cell>
          <cell r="G97">
            <v>614.1</v>
          </cell>
        </row>
        <row r="98">
          <cell r="A98" t="str">
            <v>11123418</v>
          </cell>
          <cell r="B98" t="str">
            <v>11123418 BANORTE 0873964805 CADENA PROGRAMA PREVENCION Y MANEJO DE RIESGOS 2013</v>
          </cell>
          <cell r="C98">
            <v>2283800</v>
          </cell>
          <cell r="D98">
            <v>63600</v>
          </cell>
          <cell r="E98">
            <v>2347400</v>
          </cell>
          <cell r="F98">
            <v>0</v>
          </cell>
          <cell r="G98">
            <v>0</v>
          </cell>
        </row>
        <row r="99">
          <cell r="A99" t="str">
            <v>11123422</v>
          </cell>
          <cell r="B99" t="str">
            <v>11123422 BANORTE 0865427976 CADENAS 2013</v>
          </cell>
          <cell r="C99">
            <v>-191607</v>
          </cell>
          <cell r="D99">
            <v>191609</v>
          </cell>
          <cell r="E99">
            <v>2</v>
          </cell>
          <cell r="F99">
            <v>0</v>
          </cell>
          <cell r="G99">
            <v>0</v>
          </cell>
        </row>
        <row r="100">
          <cell r="A100" t="str">
            <v>11123424</v>
          </cell>
          <cell r="B100" t="str">
            <v>11123424 BANORTE 0850832914 DEVOLUCIONES ODES 2013</v>
          </cell>
          <cell r="C100">
            <v>214704.72</v>
          </cell>
          <cell r="D100">
            <v>255479.91</v>
          </cell>
          <cell r="E100">
            <v>0</v>
          </cell>
          <cell r="F100">
            <v>470184.63</v>
          </cell>
          <cell r="G100">
            <v>470184.63</v>
          </cell>
        </row>
        <row r="101">
          <cell r="A101" t="str">
            <v>11123425</v>
          </cell>
          <cell r="B101" t="str">
            <v>11123425 BANORTE 0845902206 CONVENIO DE COLABORACION EN MATERIA DE SOCORRO DE LEY</v>
          </cell>
          <cell r="C101">
            <v>229592.53</v>
          </cell>
          <cell r="D101">
            <v>664.52</v>
          </cell>
          <cell r="E101">
            <v>0</v>
          </cell>
          <cell r="F101">
            <v>230257.05</v>
          </cell>
          <cell r="G101">
            <v>230257.05</v>
          </cell>
        </row>
        <row r="102">
          <cell r="A102" t="str">
            <v>11123426</v>
          </cell>
          <cell r="B102" t="str">
            <v>11123426 BANORTE 0850832969 RECUPERACION SEGURIDAD PUBLICA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11123427</v>
          </cell>
          <cell r="B103" t="str">
            <v>11123427 BANORTE 0850832950 PROFISE</v>
          </cell>
          <cell r="C103">
            <v>992.25000000000011</v>
          </cell>
          <cell r="D103">
            <v>0</v>
          </cell>
          <cell r="E103">
            <v>0</v>
          </cell>
          <cell r="F103">
            <v>992.25000000000011</v>
          </cell>
          <cell r="G103">
            <v>992.25000000000011</v>
          </cell>
        </row>
        <row r="104">
          <cell r="A104" t="str">
            <v>11123431</v>
          </cell>
          <cell r="B104" t="str">
            <v>11123431 BANORTE 0845901898 CONVENIO DE COLABORACION MUNICIPIO DE LERDO</v>
          </cell>
          <cell r="C104">
            <v>7527251.2699999996</v>
          </cell>
          <cell r="D104">
            <v>905446.49</v>
          </cell>
          <cell r="E104">
            <v>3403753.91</v>
          </cell>
          <cell r="F104">
            <v>5028943.8499999996</v>
          </cell>
          <cell r="G104">
            <v>5028943.8499999996</v>
          </cell>
        </row>
        <row r="105">
          <cell r="A105" t="str">
            <v>11123432</v>
          </cell>
          <cell r="B105" t="str">
            <v>11123432 BANORTE 0845901889 CONVENIO DE COLABORACION MUNICIPIO DE GOMEZ PALACIO</v>
          </cell>
          <cell r="C105">
            <v>4390220.32</v>
          </cell>
          <cell r="D105">
            <v>12448.03</v>
          </cell>
          <cell r="E105">
            <v>492078.28</v>
          </cell>
          <cell r="F105">
            <v>3910590.07</v>
          </cell>
          <cell r="G105">
            <v>3910590.07</v>
          </cell>
        </row>
        <row r="106">
          <cell r="A106" t="str">
            <v>11123433</v>
          </cell>
          <cell r="B106" t="str">
            <v>11123433 BANORTE 0845901870 CONVENIO DE COLABORACION MUNICIPIO DE DURANGO</v>
          </cell>
          <cell r="C106">
            <v>11091607.189999999</v>
          </cell>
          <cell r="D106">
            <v>2556507.39</v>
          </cell>
          <cell r="E106">
            <v>7638604.6399999997</v>
          </cell>
          <cell r="F106">
            <v>6009509.9400000004</v>
          </cell>
          <cell r="G106">
            <v>6009509.9400000004</v>
          </cell>
        </row>
        <row r="107">
          <cell r="A107" t="str">
            <v>11123438</v>
          </cell>
          <cell r="B107" t="str">
            <v>11123438 BANORTE 0680149716 RETENCIONES 1 2 Y 5 AL MILLAR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11123443</v>
          </cell>
          <cell r="B108" t="str">
            <v>11123443 BANORTE 0818109401 APERTURA DE CREDITO 2012</v>
          </cell>
          <cell r="C108">
            <v>90378.86</v>
          </cell>
          <cell r="D108">
            <v>261.58</v>
          </cell>
          <cell r="E108">
            <v>0</v>
          </cell>
          <cell r="F108">
            <v>90640.44</v>
          </cell>
          <cell r="G108">
            <v>90640.44</v>
          </cell>
        </row>
        <row r="109">
          <cell r="A109" t="str">
            <v>11123450</v>
          </cell>
          <cell r="B109" t="str">
            <v>11123450 BANORTE 0831855480 APORTACIONES DE MUNICIPIOS PARA SEGURIDAD PUBLICA</v>
          </cell>
          <cell r="C109">
            <v>-5040593.83</v>
          </cell>
          <cell r="D109">
            <v>5981890.5499999998</v>
          </cell>
          <cell r="E109">
            <v>0</v>
          </cell>
          <cell r="F109">
            <v>941296.72</v>
          </cell>
          <cell r="G109">
            <v>941296.72</v>
          </cell>
        </row>
        <row r="110">
          <cell r="A110" t="str">
            <v>11123451</v>
          </cell>
          <cell r="B110" t="str">
            <v>11123451 BANOBRAS 0390038377 REMANENTE DE  DE CREDITO BANOBRAS</v>
          </cell>
          <cell r="C110">
            <v>6815902.2800000003</v>
          </cell>
          <cell r="D110">
            <v>0</v>
          </cell>
          <cell r="E110">
            <v>6815902.2800000003</v>
          </cell>
          <cell r="F110">
            <v>0</v>
          </cell>
          <cell r="G110">
            <v>0</v>
          </cell>
        </row>
        <row r="111">
          <cell r="A111" t="str">
            <v>11123457</v>
          </cell>
          <cell r="B111" t="str">
            <v>11123457 BANORTE 0608451851 PROGRAMA FPP 2008 HOSPITALES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11123458</v>
          </cell>
          <cell r="B112" t="str">
            <v>11123458 BANORTE 0608451879 FPP 2008 FORTALECIMIENTO DE LA INFRAESTRUCTURA</v>
          </cell>
          <cell r="C112">
            <v>101191.54</v>
          </cell>
          <cell r="D112">
            <v>292.88</v>
          </cell>
          <cell r="E112">
            <v>0</v>
          </cell>
          <cell r="F112">
            <v>101484.42</v>
          </cell>
          <cell r="G112">
            <v>101484.42</v>
          </cell>
        </row>
        <row r="113">
          <cell r="A113" t="str">
            <v>11123468</v>
          </cell>
          <cell r="B113" t="str">
            <v>11123468 BANORTE 0630311394 CECYTED 2009</v>
          </cell>
          <cell r="C113">
            <v>187929.88</v>
          </cell>
          <cell r="D113">
            <v>37715346.149999999</v>
          </cell>
          <cell r="E113">
            <v>37711264.990000002</v>
          </cell>
          <cell r="F113">
            <v>192011.04</v>
          </cell>
          <cell r="G113">
            <v>192011.04</v>
          </cell>
        </row>
        <row r="114">
          <cell r="A114" t="str">
            <v>11123475</v>
          </cell>
          <cell r="B114" t="str">
            <v>11123475 BANORTE 0601742774 CREDITO CORTO PLAZO</v>
          </cell>
          <cell r="C114">
            <v>14517.85</v>
          </cell>
          <cell r="D114">
            <v>1.63</v>
          </cell>
          <cell r="E114">
            <v>0</v>
          </cell>
          <cell r="F114">
            <v>14519.48</v>
          </cell>
          <cell r="G114">
            <v>14519.48</v>
          </cell>
        </row>
        <row r="115">
          <cell r="A115" t="str">
            <v>11123496</v>
          </cell>
          <cell r="B115" t="str">
            <v>11123496 BANORTE 0539089255 PROSOFT 2007</v>
          </cell>
          <cell r="C115">
            <v>147683.9</v>
          </cell>
          <cell r="D115">
            <v>427.45</v>
          </cell>
          <cell r="E115">
            <v>0</v>
          </cell>
          <cell r="F115">
            <v>148111.35</v>
          </cell>
          <cell r="G115">
            <v>148111.35</v>
          </cell>
        </row>
        <row r="116">
          <cell r="A116" t="str">
            <v>11123517</v>
          </cell>
          <cell r="B116" t="str">
            <v>11123517 HSBC 4058117334 FPGC HOSPITAL GOMEZ PALACIO</v>
          </cell>
          <cell r="C116">
            <v>252867.73</v>
          </cell>
          <cell r="D116">
            <v>59999738.420000002</v>
          </cell>
          <cell r="E116">
            <v>43676318.549999997</v>
          </cell>
          <cell r="F116">
            <v>16576287.6</v>
          </cell>
          <cell r="G116">
            <v>16576287.6</v>
          </cell>
        </row>
        <row r="117">
          <cell r="A117" t="str">
            <v>11123521</v>
          </cell>
          <cell r="B117" t="str">
            <v>11123521 HSBC 4057633612 CONAFOR INCENDIOS FORESTALES</v>
          </cell>
          <cell r="C117">
            <v>33417.269999999997</v>
          </cell>
          <cell r="D117">
            <v>145.08000000000001</v>
          </cell>
          <cell r="E117">
            <v>0</v>
          </cell>
          <cell r="F117">
            <v>33562.35</v>
          </cell>
          <cell r="G117">
            <v>33562.35</v>
          </cell>
        </row>
        <row r="118">
          <cell r="A118" t="str">
            <v>11123527</v>
          </cell>
          <cell r="B118" t="str">
            <v>11123527 HSBC 4057202657 CONTINGENCIAS ECONOMICAS INVERSION 2014 B</v>
          </cell>
          <cell r="C118">
            <v>770621.08</v>
          </cell>
          <cell r="D118">
            <v>2973.91</v>
          </cell>
          <cell r="E118">
            <v>0</v>
          </cell>
          <cell r="F118">
            <v>773594.99</v>
          </cell>
          <cell r="G118">
            <v>773594.99</v>
          </cell>
        </row>
        <row r="119">
          <cell r="A119" t="str">
            <v>11123546</v>
          </cell>
          <cell r="B119" t="str">
            <v>11123546 HSBC 4056770605 REINTEGROS FAFEF 2011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11123552</v>
          </cell>
          <cell r="B120" t="str">
            <v>11123552 HSBC 4056730740 FORTALECIMIENTO DE VIVEROS FORSTALES II ETAPA</v>
          </cell>
          <cell r="C120">
            <v>566581.16</v>
          </cell>
          <cell r="D120">
            <v>50185.16</v>
          </cell>
          <cell r="E120">
            <v>566581.16</v>
          </cell>
          <cell r="F120">
            <v>50185.16</v>
          </cell>
          <cell r="G120">
            <v>50185.16</v>
          </cell>
        </row>
        <row r="121">
          <cell r="A121" t="str">
            <v>11123561</v>
          </cell>
          <cell r="B121" t="str">
            <v>11123561 HSBC 4056334196 SECTUR 2013</v>
          </cell>
          <cell r="C121">
            <v>499499.99</v>
          </cell>
          <cell r="D121">
            <v>4495500.01</v>
          </cell>
          <cell r="E121">
            <v>4995000</v>
          </cell>
          <cell r="F121">
            <v>0</v>
          </cell>
          <cell r="G121">
            <v>0</v>
          </cell>
        </row>
        <row r="122">
          <cell r="A122" t="str">
            <v>11123563</v>
          </cell>
          <cell r="B122" t="str">
            <v>11123563 HSBC 4056334212 REMANENTES</v>
          </cell>
          <cell r="C122">
            <v>11662910.51</v>
          </cell>
          <cell r="D122">
            <v>45008.47</v>
          </cell>
          <cell r="E122">
            <v>0</v>
          </cell>
          <cell r="F122">
            <v>11707918.98</v>
          </cell>
          <cell r="G122">
            <v>11707918.98</v>
          </cell>
        </row>
        <row r="123">
          <cell r="A123" t="str">
            <v>11123577</v>
          </cell>
          <cell r="B123" t="str">
            <v>11123577 HSBC 4052851078 BANCO DE SANGRE</v>
          </cell>
          <cell r="C123">
            <v>8992.09</v>
          </cell>
          <cell r="D123">
            <v>0</v>
          </cell>
          <cell r="E123">
            <v>0</v>
          </cell>
          <cell r="F123">
            <v>8992.09</v>
          </cell>
          <cell r="G123">
            <v>8992.09</v>
          </cell>
        </row>
        <row r="124">
          <cell r="A124" t="str">
            <v>11123578</v>
          </cell>
          <cell r="B124" t="str">
            <v>11123578 HSBC 4052851110 EQUIPO HG DURANGO SAN MANUEL Y OTAEZ, DURANGO</v>
          </cell>
          <cell r="C124">
            <v>22.04</v>
          </cell>
          <cell r="D124">
            <v>0</v>
          </cell>
          <cell r="E124">
            <v>0</v>
          </cell>
          <cell r="F124">
            <v>22.04</v>
          </cell>
          <cell r="G124">
            <v>22.04</v>
          </cell>
        </row>
        <row r="125">
          <cell r="A125" t="str">
            <v>11123579</v>
          </cell>
          <cell r="B125" t="str">
            <v>11123579 HSBC 4052851102 LUZ DEL CARMEN Y TEPEHUANES</v>
          </cell>
          <cell r="C125">
            <v>417354.05</v>
          </cell>
          <cell r="D125">
            <v>0</v>
          </cell>
          <cell r="E125">
            <v>0</v>
          </cell>
          <cell r="F125">
            <v>417354.05</v>
          </cell>
          <cell r="G125">
            <v>417354.05</v>
          </cell>
        </row>
        <row r="126">
          <cell r="A126" t="str">
            <v>11123580</v>
          </cell>
          <cell r="B126" t="str">
            <v>11123580 HSBC 4052851086 RED DE SANGRE</v>
          </cell>
          <cell r="C126">
            <v>52498.28</v>
          </cell>
          <cell r="D126">
            <v>0</v>
          </cell>
          <cell r="E126">
            <v>0</v>
          </cell>
          <cell r="F126">
            <v>52498.28</v>
          </cell>
          <cell r="G126">
            <v>52498.28</v>
          </cell>
        </row>
        <row r="127">
          <cell r="A127" t="str">
            <v>11123587</v>
          </cell>
          <cell r="B127" t="str">
            <v>11123587 HSBC 6331869597 INTERCUENTA PERSONAL-INVERSION A LA VISTA</v>
          </cell>
          <cell r="C127">
            <v>45211.33</v>
          </cell>
          <cell r="D127">
            <v>65662.81</v>
          </cell>
          <cell r="E127">
            <v>95147.62</v>
          </cell>
          <cell r="F127">
            <v>15726.519999999997</v>
          </cell>
          <cell r="G127">
            <v>15726.519999999997</v>
          </cell>
        </row>
        <row r="128">
          <cell r="A128" t="str">
            <v>11123588</v>
          </cell>
          <cell r="B128" t="str">
            <v>11123588 HSBC 4050146380 FONDO DE APOYO PARA EL DESARROLLO RURAL SUSTENTABLE 2010</v>
          </cell>
          <cell r="C128">
            <v>5.01</v>
          </cell>
          <cell r="D128">
            <v>0</v>
          </cell>
          <cell r="E128">
            <v>5.01</v>
          </cell>
          <cell r="F128">
            <v>0</v>
          </cell>
          <cell r="G128">
            <v>0</v>
          </cell>
        </row>
        <row r="129">
          <cell r="A129" t="str">
            <v>11123589</v>
          </cell>
          <cell r="B129" t="str">
            <v>11123589 HSBC 4050146281 APORTACIONES A MEJORAS PARA EL INMUEBLE SEDECO</v>
          </cell>
          <cell r="C129">
            <v>293564.65000000002</v>
          </cell>
          <cell r="D129">
            <v>227052.89</v>
          </cell>
          <cell r="E129">
            <v>0</v>
          </cell>
          <cell r="F129">
            <v>520617.54</v>
          </cell>
          <cell r="G129">
            <v>520617.54</v>
          </cell>
        </row>
        <row r="130">
          <cell r="A130" t="str">
            <v>11123726</v>
          </cell>
          <cell r="B130" t="str">
            <v>11123726 SANTANDER 65505351826 PRONAPRED SEGURIDAD PUBLICA 2015</v>
          </cell>
          <cell r="C130">
            <v>161298.03</v>
          </cell>
          <cell r="D130">
            <v>134.41999999999999</v>
          </cell>
          <cell r="E130">
            <v>0</v>
          </cell>
          <cell r="F130">
            <v>161432.45000000001</v>
          </cell>
          <cell r="G130">
            <v>161432.45000000001</v>
          </cell>
        </row>
        <row r="131">
          <cell r="A131" t="str">
            <v>11123727</v>
          </cell>
          <cell r="B131" t="str">
            <v>11123727 SANTANDER 65505347438 REFINANCIAMIENTO FAFEF-FISE</v>
          </cell>
          <cell r="C131">
            <v>178450685.31</v>
          </cell>
          <cell r="D131">
            <v>618730.47</v>
          </cell>
          <cell r="E131">
            <v>15100037.02</v>
          </cell>
          <cell r="F131">
            <v>163969378.75999999</v>
          </cell>
          <cell r="G131">
            <v>163969378.75999999</v>
          </cell>
        </row>
        <row r="132">
          <cell r="A132" t="str">
            <v>11123728</v>
          </cell>
          <cell r="B132" t="str">
            <v>11123728 SANTANDER 65505347515 TERCEROS 2015</v>
          </cell>
          <cell r="C132">
            <v>3727068.54</v>
          </cell>
          <cell r="D132">
            <v>3105.89</v>
          </cell>
          <cell r="E132">
            <v>0</v>
          </cell>
          <cell r="F132">
            <v>3730174.43</v>
          </cell>
          <cell r="G132">
            <v>3730174.43</v>
          </cell>
        </row>
        <row r="133">
          <cell r="A133" t="str">
            <v>11123732</v>
          </cell>
          <cell r="B133" t="str">
            <v>11123732 SANTANDER 65505330464 APOYO PARA SOLVENTAR GASTOS INHERENTES A LA OPERACIÓN Y PRESTACION DE SERVICIOS EN EDUACION EN EL ESTADO</v>
          </cell>
          <cell r="C133">
            <v>180</v>
          </cell>
          <cell r="D133">
            <v>-180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11123733</v>
          </cell>
          <cell r="B134" t="str">
            <v>11123733 SANTANDER 65525322580 FIFOME 2015</v>
          </cell>
          <cell r="C134">
            <v>447360.2</v>
          </cell>
          <cell r="D134">
            <v>544.77</v>
          </cell>
          <cell r="E134">
            <v>69782.05</v>
          </cell>
          <cell r="F134">
            <v>378122.92</v>
          </cell>
          <cell r="G134">
            <v>378122.92</v>
          </cell>
        </row>
        <row r="135">
          <cell r="A135" t="str">
            <v>11123734</v>
          </cell>
          <cell r="B135" t="str">
            <v>11123734 SANTANDER 65505323998 FRANQUICIA SOCIAL 2015</v>
          </cell>
          <cell r="C135">
            <v>-761354.85</v>
          </cell>
          <cell r="D135">
            <v>1424089.34</v>
          </cell>
          <cell r="E135">
            <v>904.8</v>
          </cell>
          <cell r="F135">
            <v>661829.68999999994</v>
          </cell>
          <cell r="G135">
            <v>661829.68999999994</v>
          </cell>
        </row>
        <row r="136">
          <cell r="A136" t="str">
            <v>11123735</v>
          </cell>
          <cell r="B136" t="str">
            <v>11123735 SANTANDER 655052944697 PAPELERIA PRONAPRED 4697 MPIO. GOMEZ PALACIO</v>
          </cell>
          <cell r="C136">
            <v>534.99</v>
          </cell>
          <cell r="D136">
            <v>0.45</v>
          </cell>
          <cell r="E136">
            <v>0</v>
          </cell>
          <cell r="F136">
            <v>535.44000000000005</v>
          </cell>
          <cell r="G136">
            <v>535.44000000000005</v>
          </cell>
        </row>
        <row r="137">
          <cell r="A137" t="str">
            <v>11123736</v>
          </cell>
          <cell r="B137" t="str">
            <v>11123736 SANTANDER 65505294726 FONDO CONCURSABLE AUTONOMO DE INVERSION EN INFRAESTRUCTURA PARA LA EDUCACION MEDIA SUPERIOR 2015</v>
          </cell>
          <cell r="C137">
            <v>977.67</v>
          </cell>
          <cell r="D137">
            <v>0.81</v>
          </cell>
          <cell r="E137">
            <v>0</v>
          </cell>
          <cell r="F137">
            <v>978.48</v>
          </cell>
          <cell r="G137">
            <v>978.48</v>
          </cell>
        </row>
        <row r="138">
          <cell r="A138" t="str">
            <v>11123740</v>
          </cell>
          <cell r="B138" t="str">
            <v>11123740 SANTANDER 65505249888 TALLERES MECANICOS AUTOMOTRICES MPIO DGO</v>
          </cell>
          <cell r="C138">
            <v>3536.76</v>
          </cell>
          <cell r="D138">
            <v>2.95</v>
          </cell>
          <cell r="E138">
            <v>0</v>
          </cell>
          <cell r="F138">
            <v>3539.71</v>
          </cell>
          <cell r="G138">
            <v>3539.71</v>
          </cell>
        </row>
        <row r="139">
          <cell r="A139" t="str">
            <v>11123741</v>
          </cell>
          <cell r="B139" t="str">
            <v>11123741 SANTANDER 65505249948 TALLERES MECANICOS AUTOMOTRICES MPIOS LERDO,  MEZQUITAL, P. NUEVO, STGO. PAPASQ., TAMAZULA</v>
          </cell>
          <cell r="C139">
            <v>1785.93</v>
          </cell>
          <cell r="D139">
            <v>1.49</v>
          </cell>
          <cell r="E139">
            <v>0</v>
          </cell>
          <cell r="F139">
            <v>1787.42</v>
          </cell>
          <cell r="G139">
            <v>1787.42</v>
          </cell>
        </row>
        <row r="140">
          <cell r="A140" t="str">
            <v>11123742</v>
          </cell>
          <cell r="B140" t="str">
            <v>11123742 SANTANDER 65505249951 DESPONCHADORAS</v>
          </cell>
          <cell r="C140">
            <v>4561.08</v>
          </cell>
          <cell r="D140">
            <v>3.8</v>
          </cell>
          <cell r="E140">
            <v>0</v>
          </cell>
          <cell r="F140">
            <v>4564.88</v>
          </cell>
          <cell r="G140">
            <v>4564.88</v>
          </cell>
        </row>
        <row r="141">
          <cell r="A141" t="str">
            <v>11123743</v>
          </cell>
          <cell r="B141" t="str">
            <v>11123743 SANTANDER 65505249982 CREANDO Y FOMENTANDO UNA CULTURA EMPRENDEDORA EN JOVENES DEL EDO DE DGO</v>
          </cell>
          <cell r="C141">
            <v>3149.87</v>
          </cell>
          <cell r="D141">
            <v>2.62</v>
          </cell>
          <cell r="E141">
            <v>0</v>
          </cell>
          <cell r="F141">
            <v>3152.49</v>
          </cell>
          <cell r="G141">
            <v>3152.49</v>
          </cell>
        </row>
        <row r="142">
          <cell r="A142" t="str">
            <v>11123744</v>
          </cell>
          <cell r="B142" t="str">
            <v>11123744 SANTANDER 65505249996 SECTOR ALIMENTOS PRONAPRED MPIO LERDO</v>
          </cell>
          <cell r="C142">
            <v>432.94</v>
          </cell>
          <cell r="D142">
            <v>0.36</v>
          </cell>
          <cell r="E142">
            <v>0</v>
          </cell>
          <cell r="F142">
            <v>433.3</v>
          </cell>
          <cell r="G142">
            <v>433.3</v>
          </cell>
        </row>
        <row r="143">
          <cell r="A143" t="str">
            <v>11123745</v>
          </cell>
          <cell r="B143" t="str">
            <v>11123745 SANTANDER 65505250092 SECTOR ALIMENTOS PRONAPRED II MPIO GOMEZ P</v>
          </cell>
          <cell r="C143">
            <v>934.54</v>
          </cell>
          <cell r="D143">
            <v>0.78</v>
          </cell>
          <cell r="E143">
            <v>0</v>
          </cell>
          <cell r="F143">
            <v>935.32</v>
          </cell>
          <cell r="G143">
            <v>935.32</v>
          </cell>
        </row>
        <row r="144">
          <cell r="A144" t="str">
            <v>11123746</v>
          </cell>
          <cell r="B144" t="str">
            <v>11123746 SANTANDER 65505250104 TIENDAS DE ABARROTES PRONAPRED I MPIO GOMEZ P</v>
          </cell>
          <cell r="C144">
            <v>481.43</v>
          </cell>
          <cell r="D144">
            <v>0.4</v>
          </cell>
          <cell r="E144">
            <v>0</v>
          </cell>
          <cell r="F144">
            <v>481.83</v>
          </cell>
          <cell r="G144">
            <v>481.83</v>
          </cell>
        </row>
        <row r="145">
          <cell r="A145" t="str">
            <v>11123747</v>
          </cell>
          <cell r="B145" t="str">
            <v>11123747 SANTANDER 65505250121 MICROEMPRESAS ARTESANALES I MPIO DGO</v>
          </cell>
          <cell r="C145">
            <v>468.15</v>
          </cell>
          <cell r="D145">
            <v>0.39</v>
          </cell>
          <cell r="E145">
            <v>0</v>
          </cell>
          <cell r="F145">
            <v>468.54</v>
          </cell>
          <cell r="G145">
            <v>468.54</v>
          </cell>
        </row>
        <row r="146">
          <cell r="A146" t="str">
            <v>11123748</v>
          </cell>
          <cell r="B146" t="str">
            <v>11123748 SANTANDER 65505250149 TALLERES MECANICOS EN EL MARCO DE LA CRUZADA NACIONAL CONTRA EL HAMBRE MPIO DGO</v>
          </cell>
          <cell r="C146">
            <v>459.06</v>
          </cell>
          <cell r="D146">
            <v>0.38</v>
          </cell>
          <cell r="E146">
            <v>0</v>
          </cell>
          <cell r="F146">
            <v>459.44</v>
          </cell>
          <cell r="G146">
            <v>459.44</v>
          </cell>
        </row>
        <row r="147">
          <cell r="A147" t="str">
            <v>11123749</v>
          </cell>
          <cell r="B147" t="str">
            <v>11123749 SANTANDER 65505250183 MICROEMPRESAS DE CIBERCAFE MPIO DGO</v>
          </cell>
          <cell r="C147">
            <v>459.06</v>
          </cell>
          <cell r="D147">
            <v>0.38</v>
          </cell>
          <cell r="E147">
            <v>0</v>
          </cell>
          <cell r="F147">
            <v>459.44</v>
          </cell>
          <cell r="G147">
            <v>459.44</v>
          </cell>
        </row>
        <row r="148">
          <cell r="A148" t="str">
            <v>11123751</v>
          </cell>
          <cell r="B148" t="str">
            <v>11123751 SANTANDER 65505245031 FONDO CONCURSABLE DE INVERSION EN INFRAESTRUCTURA PARA EDUCACION MEDIA SUPERIOR INSTITUCIONES FEDERALES 2015</v>
          </cell>
          <cell r="C148">
            <v>2.04</v>
          </cell>
          <cell r="D148">
            <v>0</v>
          </cell>
          <cell r="E148">
            <v>0</v>
          </cell>
          <cell r="F148">
            <v>2.04</v>
          </cell>
          <cell r="G148">
            <v>2.04</v>
          </cell>
        </row>
        <row r="149">
          <cell r="A149" t="str">
            <v>11123752</v>
          </cell>
          <cell r="B149" t="str">
            <v>11123752 SANTANDER 65505221816 MICROEMPRESAS DE PAPELERIAS MPIO DURANGO</v>
          </cell>
          <cell r="C149">
            <v>1418.89</v>
          </cell>
          <cell r="D149">
            <v>1.18</v>
          </cell>
          <cell r="E149">
            <v>0</v>
          </cell>
          <cell r="F149">
            <v>1420.07</v>
          </cell>
          <cell r="G149">
            <v>1420.07</v>
          </cell>
        </row>
        <row r="150">
          <cell r="A150" t="str">
            <v>11123753</v>
          </cell>
          <cell r="B150" t="str">
            <v>11123753 SANTANDER 65505221878 CENTRO LOGISTICO E INDUSTRIAL II ETAPA FASE 4</v>
          </cell>
          <cell r="C150">
            <v>46939.65</v>
          </cell>
          <cell r="D150">
            <v>39.119999999999997</v>
          </cell>
          <cell r="E150">
            <v>0</v>
          </cell>
          <cell r="F150">
            <v>46978.77</v>
          </cell>
          <cell r="G150">
            <v>46978.77</v>
          </cell>
        </row>
        <row r="151">
          <cell r="A151" t="str">
            <v>11123754</v>
          </cell>
          <cell r="B151" t="str">
            <v>11123754 SANTANDER 65505222140 ESTETICAS PRONAPED MPIO GOMEZ PALACIO</v>
          </cell>
          <cell r="C151">
            <v>969.33</v>
          </cell>
          <cell r="D151">
            <v>0.81</v>
          </cell>
          <cell r="E151">
            <v>0</v>
          </cell>
          <cell r="F151">
            <v>970.14</v>
          </cell>
          <cell r="G151">
            <v>970.14</v>
          </cell>
        </row>
        <row r="152">
          <cell r="A152" t="str">
            <v>11123755</v>
          </cell>
          <cell r="B152" t="str">
            <v>11123755 SANTANDER 65505222171 TALLERES MECANICOS AUTOMOTRICES MPIO GOMEZ PALACIO</v>
          </cell>
          <cell r="C152">
            <v>3629.95</v>
          </cell>
          <cell r="D152">
            <v>3.03</v>
          </cell>
          <cell r="E152">
            <v>0</v>
          </cell>
          <cell r="F152">
            <v>3632.98</v>
          </cell>
          <cell r="G152">
            <v>3632.98</v>
          </cell>
        </row>
        <row r="153">
          <cell r="A153" t="str">
            <v>11123756</v>
          </cell>
          <cell r="B153" t="str">
            <v>11123756 SANTANDER 65505222228 TRANSPORTE URBANO EDO DE DURANGO</v>
          </cell>
          <cell r="C153">
            <v>29174.36</v>
          </cell>
          <cell r="D153">
            <v>24.31</v>
          </cell>
          <cell r="E153">
            <v>0</v>
          </cell>
          <cell r="F153">
            <v>29198.67</v>
          </cell>
          <cell r="G153">
            <v>29198.67</v>
          </cell>
        </row>
        <row r="154">
          <cell r="A154" t="str">
            <v>11123757</v>
          </cell>
          <cell r="B154" t="str">
            <v>11123757 SANTANDER 65505222245 PEQUEÑO COMERCIO EN DURANGO REGION CENTRO</v>
          </cell>
          <cell r="C154">
            <v>4304.41</v>
          </cell>
          <cell r="D154">
            <v>3.59</v>
          </cell>
          <cell r="E154">
            <v>0</v>
          </cell>
          <cell r="F154">
            <v>4308</v>
          </cell>
          <cell r="G154">
            <v>4308</v>
          </cell>
        </row>
        <row r="155">
          <cell r="A155" t="str">
            <v>11123758</v>
          </cell>
          <cell r="B155" t="str">
            <v>11123758 SANTANDER 65505222305 PEQUEÑO COMERCIO EN DURANGO</v>
          </cell>
          <cell r="C155">
            <v>4495.92</v>
          </cell>
          <cell r="D155">
            <v>3.75</v>
          </cell>
          <cell r="E155">
            <v>0</v>
          </cell>
          <cell r="F155">
            <v>4499.67</v>
          </cell>
          <cell r="G155">
            <v>4499.67</v>
          </cell>
        </row>
        <row r="156">
          <cell r="A156" t="str">
            <v>11123759</v>
          </cell>
          <cell r="B156" t="str">
            <v>11123759 SANTANDER 65505210998 TIENDAS DE ABARROTES</v>
          </cell>
          <cell r="C156">
            <v>995.45</v>
          </cell>
          <cell r="D156">
            <v>0.83</v>
          </cell>
          <cell r="E156">
            <v>0</v>
          </cell>
          <cell r="F156">
            <v>996.28</v>
          </cell>
          <cell r="G156">
            <v>996.28</v>
          </cell>
        </row>
        <row r="157">
          <cell r="A157" t="str">
            <v>11123760</v>
          </cell>
          <cell r="B157" t="str">
            <v>11123760 SANTANDER 65505211089 SECTOR DE ALIMENTOS</v>
          </cell>
          <cell r="C157">
            <v>1379.24</v>
          </cell>
          <cell r="D157">
            <v>1.1499999999999999</v>
          </cell>
          <cell r="E157">
            <v>0</v>
          </cell>
          <cell r="F157">
            <v>1380.39</v>
          </cell>
          <cell r="G157">
            <v>1380.39</v>
          </cell>
        </row>
        <row r="158">
          <cell r="A158" t="str">
            <v>11123761</v>
          </cell>
          <cell r="B158" t="str">
            <v>11123761 SANTANDER 65505211104 SECTOR DE ALIMENTOS II</v>
          </cell>
          <cell r="C158">
            <v>996.15</v>
          </cell>
          <cell r="D158">
            <v>0.83</v>
          </cell>
          <cell r="E158">
            <v>0</v>
          </cell>
          <cell r="F158">
            <v>996.98</v>
          </cell>
          <cell r="G158">
            <v>996.98</v>
          </cell>
        </row>
        <row r="159">
          <cell r="A159" t="str">
            <v>11123762</v>
          </cell>
          <cell r="B159" t="str">
            <v>11123762 SANTANDER 65505211152 SECTOR DE ALIMENTOS III</v>
          </cell>
          <cell r="C159">
            <v>995.45</v>
          </cell>
          <cell r="D159">
            <v>0.83</v>
          </cell>
          <cell r="E159">
            <v>0</v>
          </cell>
          <cell r="F159">
            <v>996.28</v>
          </cell>
          <cell r="G159">
            <v>996.28</v>
          </cell>
        </row>
        <row r="160">
          <cell r="A160" t="str">
            <v>11123763</v>
          </cell>
          <cell r="B160" t="str">
            <v>11123763 SANTANDER 65505211183 ESTETICAS I</v>
          </cell>
          <cell r="C160">
            <v>42756.22</v>
          </cell>
          <cell r="D160">
            <v>35.630000000000003</v>
          </cell>
          <cell r="E160">
            <v>0</v>
          </cell>
          <cell r="F160">
            <v>42791.85</v>
          </cell>
          <cell r="G160">
            <v>42791.85</v>
          </cell>
        </row>
        <row r="161">
          <cell r="A161" t="str">
            <v>11123764</v>
          </cell>
          <cell r="B161" t="str">
            <v>11123764 SANTANDER 65505211257 ESTETICAS II</v>
          </cell>
          <cell r="C161">
            <v>995.45</v>
          </cell>
          <cell r="D161">
            <v>0.83</v>
          </cell>
          <cell r="E161">
            <v>0</v>
          </cell>
          <cell r="F161">
            <v>996.28</v>
          </cell>
          <cell r="G161">
            <v>996.28</v>
          </cell>
        </row>
        <row r="162">
          <cell r="A162" t="str">
            <v>11123765</v>
          </cell>
          <cell r="B162" t="str">
            <v>11123765 SANTANDER 65505211473 ESTETICAS III</v>
          </cell>
          <cell r="C162">
            <v>995.45</v>
          </cell>
          <cell r="D162">
            <v>0.83</v>
          </cell>
          <cell r="E162">
            <v>0</v>
          </cell>
          <cell r="F162">
            <v>996.28</v>
          </cell>
          <cell r="G162">
            <v>996.28</v>
          </cell>
        </row>
        <row r="163">
          <cell r="A163" t="str">
            <v>11123766</v>
          </cell>
          <cell r="B163" t="str">
            <v>11123766 SANTANDER 65505211595 SECTOR DE ALIMENTOS PRONAPRED I</v>
          </cell>
          <cell r="C163">
            <v>2.5299999999999998</v>
          </cell>
          <cell r="D163">
            <v>0</v>
          </cell>
          <cell r="E163">
            <v>0</v>
          </cell>
          <cell r="F163">
            <v>2.5299999999999998</v>
          </cell>
          <cell r="G163">
            <v>2.5299999999999998</v>
          </cell>
        </row>
        <row r="164">
          <cell r="A164" t="str">
            <v>11123767</v>
          </cell>
          <cell r="B164" t="str">
            <v>11123767 SANTANDER 65505211655 TIENDAS DE ABARROTES PRONAPRED II</v>
          </cell>
          <cell r="C164">
            <v>-102991.98</v>
          </cell>
          <cell r="D164">
            <v>104000.64</v>
          </cell>
          <cell r="E164">
            <v>0</v>
          </cell>
          <cell r="F164">
            <v>1008.66</v>
          </cell>
          <cell r="G164">
            <v>1008.66</v>
          </cell>
        </row>
        <row r="165">
          <cell r="A165" t="str">
            <v>11123768</v>
          </cell>
          <cell r="B165" t="str">
            <v>11123768 SANTANDER 65505211686 TALLERES MECANICOS PRONAPRED</v>
          </cell>
          <cell r="C165">
            <v>3.17</v>
          </cell>
          <cell r="D165">
            <v>0</v>
          </cell>
          <cell r="E165">
            <v>0</v>
          </cell>
          <cell r="F165">
            <v>3.17</v>
          </cell>
          <cell r="G165">
            <v>3.17</v>
          </cell>
        </row>
        <row r="166">
          <cell r="A166" t="str">
            <v>11123769</v>
          </cell>
          <cell r="B166" t="str">
            <v>11123769 SANTANDER 65505211732 TIENDAS DE ABARROTES PRONAPRED</v>
          </cell>
          <cell r="C166">
            <v>1009.89</v>
          </cell>
          <cell r="D166">
            <v>0.84</v>
          </cell>
          <cell r="E166">
            <v>0</v>
          </cell>
          <cell r="F166">
            <v>1010.73</v>
          </cell>
          <cell r="G166">
            <v>1010.73</v>
          </cell>
        </row>
        <row r="167">
          <cell r="A167" t="str">
            <v>11123770</v>
          </cell>
          <cell r="B167" t="str">
            <v>11123770 SANTANDER 65505211763 PROYECTOS DE CAPACITACION</v>
          </cell>
          <cell r="C167">
            <v>271363.87</v>
          </cell>
          <cell r="D167">
            <v>226.14</v>
          </cell>
          <cell r="E167">
            <v>0</v>
          </cell>
          <cell r="F167">
            <v>271590.01</v>
          </cell>
          <cell r="G167">
            <v>271590.01</v>
          </cell>
        </row>
        <row r="168">
          <cell r="A168" t="str">
            <v>11123771</v>
          </cell>
          <cell r="B168" t="str">
            <v>11123771 SANTANDER 65505211837 FORO FOMENTO AL EMPRENDIMIENTO ECONOMICO DURANGO 2015</v>
          </cell>
          <cell r="C168">
            <v>1429.65</v>
          </cell>
          <cell r="D168">
            <v>1.19</v>
          </cell>
          <cell r="E168">
            <v>0</v>
          </cell>
          <cell r="F168">
            <v>1430.84</v>
          </cell>
          <cell r="G168">
            <v>1430.84</v>
          </cell>
        </row>
        <row r="169">
          <cell r="A169" t="str">
            <v>11123772</v>
          </cell>
          <cell r="B169" t="str">
            <v>11123772 SANTANDER 65505211854 CADENA DE SUMINISTROS</v>
          </cell>
          <cell r="C169">
            <v>269660.59000000003</v>
          </cell>
          <cell r="D169">
            <v>224.72</v>
          </cell>
          <cell r="E169">
            <v>0</v>
          </cell>
          <cell r="F169">
            <v>269885.31</v>
          </cell>
          <cell r="G169">
            <v>269885.31</v>
          </cell>
        </row>
        <row r="170">
          <cell r="A170" t="str">
            <v>11123773</v>
          </cell>
          <cell r="B170" t="str">
            <v>11123773 SANTANDER 65505211914 SECTOR TRANSPORTE</v>
          </cell>
          <cell r="C170">
            <v>12552.59</v>
          </cell>
          <cell r="D170">
            <v>10.46</v>
          </cell>
          <cell r="E170">
            <v>0</v>
          </cell>
          <cell r="F170">
            <v>12563.05</v>
          </cell>
          <cell r="G170">
            <v>12563.05</v>
          </cell>
        </row>
        <row r="171">
          <cell r="A171" t="str">
            <v>11123774</v>
          </cell>
          <cell r="B171" t="str">
            <v>11123774 SANTANDER 65505211928 SECTOR COMERCIO</v>
          </cell>
          <cell r="C171">
            <v>14373.43</v>
          </cell>
          <cell r="D171">
            <v>11.98</v>
          </cell>
          <cell r="E171">
            <v>0</v>
          </cell>
          <cell r="F171">
            <v>14385.41</v>
          </cell>
          <cell r="G171">
            <v>14385.41</v>
          </cell>
        </row>
        <row r="172">
          <cell r="A172" t="str">
            <v>11123775</v>
          </cell>
          <cell r="B172" t="str">
            <v>11123775 SANTANDER 65505211962 PROYECTO PRODUCTIVO INTEGRAL PARA LA COMPETITIVIDAD LOGISTICA DE EMPRESAS EN GOMEZ PALACIO, DGO.</v>
          </cell>
          <cell r="C172">
            <v>106278.18</v>
          </cell>
          <cell r="D172">
            <v>88.57</v>
          </cell>
          <cell r="E172">
            <v>63201.5</v>
          </cell>
          <cell r="F172">
            <v>43165.25</v>
          </cell>
          <cell r="G172">
            <v>43165.25</v>
          </cell>
        </row>
        <row r="173">
          <cell r="A173" t="str">
            <v>11123776</v>
          </cell>
          <cell r="B173" t="str">
            <v>11123776 SANTANDER 65505212019 PROYECTO PARA IMPULSAR EL DESARROLLO TECNOLOGICO Y LA COMPETITIVIDAD DEL PEQUEÑO COMERCIO EN LA REGION LAGUNA</v>
          </cell>
          <cell r="C173">
            <v>4809</v>
          </cell>
          <cell r="D173">
            <v>4.01</v>
          </cell>
          <cell r="E173">
            <v>0</v>
          </cell>
          <cell r="F173">
            <v>4813.01</v>
          </cell>
          <cell r="G173">
            <v>4813.01</v>
          </cell>
        </row>
        <row r="174">
          <cell r="A174" t="str">
            <v>11123777</v>
          </cell>
          <cell r="B174" t="str">
            <v>11123777 SANTANDER 65505212053 SECTOR TEXTIL</v>
          </cell>
          <cell r="C174">
            <v>22653.41</v>
          </cell>
          <cell r="D174">
            <v>40.229999999999997</v>
          </cell>
          <cell r="E174">
            <v>0</v>
          </cell>
          <cell r="F174">
            <v>22693.64</v>
          </cell>
          <cell r="G174">
            <v>22693.64</v>
          </cell>
        </row>
        <row r="175">
          <cell r="A175" t="str">
            <v>11123778</v>
          </cell>
          <cell r="B175" t="str">
            <v>11123778 SANTANDER 65505207145 FONDO PARAGUAS</v>
          </cell>
          <cell r="C175">
            <v>-2931106.08</v>
          </cell>
          <cell r="D175">
            <v>3062659.85</v>
          </cell>
          <cell r="E175">
            <v>0</v>
          </cell>
          <cell r="F175">
            <v>131553.76999999999</v>
          </cell>
          <cell r="G175">
            <v>131553.76999999999</v>
          </cell>
        </row>
        <row r="176">
          <cell r="A176" t="str">
            <v>11123780</v>
          </cell>
          <cell r="B176" t="str">
            <v>11123780 SANTANDER 65505180137 ENTERO DE RETENCIONES FIDEICOMISO 2214</v>
          </cell>
          <cell r="C176">
            <v>57349.17</v>
          </cell>
          <cell r="D176">
            <v>96777.13</v>
          </cell>
          <cell r="E176">
            <v>81416.19</v>
          </cell>
          <cell r="F176">
            <v>72710.11</v>
          </cell>
          <cell r="G176">
            <v>72710.11</v>
          </cell>
        </row>
        <row r="177">
          <cell r="A177" t="str">
            <v>11123782</v>
          </cell>
          <cell r="B177" t="str">
            <v>11123782 SANTANDER 65505180796 CONTINGENCIAS ECONOMICAS "E" PARA INVERSION E 2015</v>
          </cell>
          <cell r="C177">
            <v>412377.93</v>
          </cell>
          <cell r="D177">
            <v>69.25</v>
          </cell>
          <cell r="E177">
            <v>291231.40999999997</v>
          </cell>
          <cell r="F177">
            <v>121215.77</v>
          </cell>
          <cell r="G177">
            <v>121215.77</v>
          </cell>
        </row>
        <row r="178">
          <cell r="A178" t="str">
            <v>11123783</v>
          </cell>
          <cell r="B178" t="str">
            <v>11123783 SANTANDER 65505158040 RED DE PUNTOS MOVER A MEXICO DEL ESTADO DE DURANGO 2015</v>
          </cell>
          <cell r="C178">
            <v>5937.57</v>
          </cell>
          <cell r="D178">
            <v>7.91</v>
          </cell>
          <cell r="E178">
            <v>0</v>
          </cell>
          <cell r="F178">
            <v>5945.48</v>
          </cell>
          <cell r="G178">
            <v>5945.48</v>
          </cell>
        </row>
        <row r="179">
          <cell r="A179" t="str">
            <v>11123784</v>
          </cell>
          <cell r="B179" t="str">
            <v>11123784 SANTANDER 65504997895 FIFOME REINTEGRO DE RECURSOS NO DEVENGADOS 2012</v>
          </cell>
          <cell r="C179">
            <v>-38706.14</v>
          </cell>
          <cell r="D179">
            <v>38706.14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11123785</v>
          </cell>
          <cell r="B180" t="str">
            <v>11123785 SANTANDER 65504985898 FIDEICOMISOS PARA EL DESARROLLO FORESTAL 2015</v>
          </cell>
          <cell r="C180">
            <v>842911.74</v>
          </cell>
          <cell r="D180">
            <v>826832.61</v>
          </cell>
          <cell r="E180">
            <v>1651609.26</v>
          </cell>
          <cell r="F180">
            <v>18135.09</v>
          </cell>
          <cell r="G180">
            <v>18135.09</v>
          </cell>
        </row>
        <row r="181">
          <cell r="A181" t="str">
            <v>11123787</v>
          </cell>
          <cell r="B181" t="str">
            <v>11123787 SANTANDER 65504935180 PROII 2015 ESTATAL Y MUNICIPAL PROGRAMA DE INFRAESTRUCTURA INDIGENA 2015 FEDERAL</v>
          </cell>
          <cell r="C181">
            <v>827826.87</v>
          </cell>
          <cell r="D181">
            <v>105674.41</v>
          </cell>
          <cell r="E181">
            <v>0</v>
          </cell>
          <cell r="F181">
            <v>933501.28</v>
          </cell>
          <cell r="G181">
            <v>933501.28</v>
          </cell>
        </row>
        <row r="182">
          <cell r="A182" t="str">
            <v>11123790</v>
          </cell>
          <cell r="B182" t="str">
            <v>11123790 SANTANDER 65504866447  APAZU 2015 PROGRAMA DE AGUA POTABLE Y ALCANTARILLADO EN ZONAS URBANAS</v>
          </cell>
          <cell r="C182">
            <v>300288.06</v>
          </cell>
          <cell r="D182">
            <v>358.32</v>
          </cell>
          <cell r="E182">
            <v>0</v>
          </cell>
          <cell r="F182">
            <v>300646.38</v>
          </cell>
          <cell r="G182">
            <v>300646.38</v>
          </cell>
        </row>
        <row r="183">
          <cell r="A183" t="str">
            <v>11123791</v>
          </cell>
          <cell r="B183" t="str">
            <v>11123791 SANTANDER 65504866507 PROME 2015 PROGRAMA DE MEJORAMIENTO DE EFICIENCIA</v>
          </cell>
          <cell r="C183">
            <v>47037.74</v>
          </cell>
          <cell r="D183">
            <v>39.200000000000003</v>
          </cell>
          <cell r="E183">
            <v>0</v>
          </cell>
          <cell r="F183">
            <v>47076.94</v>
          </cell>
          <cell r="G183">
            <v>47076.94</v>
          </cell>
        </row>
        <row r="184">
          <cell r="A184" t="str">
            <v>11123792</v>
          </cell>
          <cell r="B184" t="str">
            <v>11123792 SANTANDER 65504866555 PROSSAPYS 2015 PROGRAMA PARA LA CONSTRUCCION Y REHABILITACION DE SISTEMAS DE AGUA POTABLE Y SANEAMIENTO EN ZONAS RURALES</v>
          </cell>
          <cell r="C184">
            <v>1076342.77</v>
          </cell>
          <cell r="D184">
            <v>30247.18</v>
          </cell>
          <cell r="E184">
            <v>0</v>
          </cell>
          <cell r="F184">
            <v>1106589.95</v>
          </cell>
          <cell r="G184">
            <v>1106589.95</v>
          </cell>
        </row>
        <row r="185">
          <cell r="A185" t="str">
            <v>11123793</v>
          </cell>
          <cell r="B185" t="str">
            <v>11123793 SANTANDER 65504866586 AGUA LIMPIA 2015</v>
          </cell>
          <cell r="C185">
            <v>-137308.1</v>
          </cell>
          <cell r="D185">
            <v>137308.1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11123798</v>
          </cell>
          <cell r="B186" t="str">
            <v>11123798 SANTANDER 65504867411 PROTAR 2015 PROGRAMA DE TRATAMIENTO DE AGUAS RESIDUALES</v>
          </cell>
          <cell r="C186">
            <v>46781.25</v>
          </cell>
          <cell r="D186">
            <v>62.31</v>
          </cell>
          <cell r="E186">
            <v>0</v>
          </cell>
          <cell r="F186">
            <v>46843.56</v>
          </cell>
          <cell r="G186">
            <v>46843.56</v>
          </cell>
        </row>
        <row r="187">
          <cell r="A187" t="str">
            <v>11123800</v>
          </cell>
          <cell r="B187" t="str">
            <v>11123800 SANTANDER 65504882252 APORTACIONES PROYECTOS INDEM 2014</v>
          </cell>
          <cell r="C187">
            <v>-162886.56</v>
          </cell>
          <cell r="D187">
            <v>192028.52</v>
          </cell>
          <cell r="E187">
            <v>0</v>
          </cell>
          <cell r="F187">
            <v>29141.96</v>
          </cell>
          <cell r="G187">
            <v>29141.96</v>
          </cell>
        </row>
        <row r="188">
          <cell r="A188" t="str">
            <v>11123805</v>
          </cell>
          <cell r="B188" t="str">
            <v>11123805 SANTANDER 65504725054 RED DE ASESORIA FINANCIERA PARA EL ESTADO DE DURANGO 2014 (R-10)</v>
          </cell>
          <cell r="C188">
            <v>9</v>
          </cell>
          <cell r="D188">
            <v>0.01</v>
          </cell>
          <cell r="E188">
            <v>0</v>
          </cell>
          <cell r="F188">
            <v>9.01</v>
          </cell>
          <cell r="G188">
            <v>9.01</v>
          </cell>
        </row>
        <row r="189">
          <cell r="A189" t="str">
            <v>11123808</v>
          </cell>
          <cell r="B189" t="str">
            <v>11123808 SANTANDER 65504618208 CONTINGENCIAS ECONOMICAS PARA INVERSION C 2014 (R-23)</v>
          </cell>
          <cell r="C189">
            <v>1204.1600000000001</v>
          </cell>
          <cell r="D189">
            <v>1</v>
          </cell>
          <cell r="E189">
            <v>0</v>
          </cell>
          <cell r="F189">
            <v>1205.1600000000001</v>
          </cell>
          <cell r="G189">
            <v>1205.1600000000001</v>
          </cell>
        </row>
        <row r="190">
          <cell r="A190" t="str">
            <v>11123809</v>
          </cell>
          <cell r="B190" t="str">
            <v>11123809 SANTANDER 65504554465 ENERGIAS LIMPIAS PARA LA CONSERVACION DE EMPLEOS EN LAS MIPYMES EN MUNICIPIO DE GOMEZ PALACIO DURANGO 2014 (R10)</v>
          </cell>
          <cell r="C190">
            <v>65836.86</v>
          </cell>
          <cell r="D190">
            <v>87.68</v>
          </cell>
          <cell r="E190">
            <v>0</v>
          </cell>
          <cell r="F190">
            <v>65924.539999999994</v>
          </cell>
          <cell r="G190">
            <v>65924.539999999994</v>
          </cell>
        </row>
        <row r="191">
          <cell r="A191" t="str">
            <v>11123810</v>
          </cell>
          <cell r="B191" t="str">
            <v>11123810 SANTANDER 65504554479 PROYECTO PARA IMPULSAR EL DESARROLLO TECNICO Y LA COMPETENCIA PARA LA MICROEMPRESA DEL SECTOR COMERCIO EN DURANGO 2014 (R10)</v>
          </cell>
          <cell r="C191">
            <v>844.75</v>
          </cell>
          <cell r="D191">
            <v>1.1299999999999999</v>
          </cell>
          <cell r="E191">
            <v>0</v>
          </cell>
          <cell r="F191">
            <v>845.88</v>
          </cell>
          <cell r="G191">
            <v>845.88</v>
          </cell>
        </row>
        <row r="192">
          <cell r="A192" t="str">
            <v>11123812</v>
          </cell>
          <cell r="B192" t="str">
            <v>11123812 SANTANDER 65504554542 TALLER DE FORMACION DE CULTURA FINANCIERA PARA MICROEMPRESAS DEL ESTADO DE DURANGO 2014 (R10)</v>
          </cell>
          <cell r="C192">
            <v>5.54</v>
          </cell>
          <cell r="D192">
            <v>0.01</v>
          </cell>
          <cell r="E192">
            <v>0</v>
          </cell>
          <cell r="F192">
            <v>5.55</v>
          </cell>
          <cell r="G192">
            <v>5.55</v>
          </cell>
        </row>
        <row r="193">
          <cell r="A193" t="str">
            <v>11123813</v>
          </cell>
          <cell r="B193" t="str">
            <v>11123813 SANTANDER 65504554573 FORMACION DE CAPACIDADES Y ADOPCION DE TECNICAS DE INFORMACION PARA UNA PLATAFORMA WEB PARA EMP DEL ESTADO DE DURANGO 2014 (R10)</v>
          </cell>
          <cell r="C193">
            <v>89442.07</v>
          </cell>
          <cell r="D193">
            <v>152.88999999999999</v>
          </cell>
          <cell r="E193">
            <v>0</v>
          </cell>
          <cell r="F193">
            <v>89594.96</v>
          </cell>
          <cell r="G193">
            <v>89594.96</v>
          </cell>
        </row>
        <row r="194">
          <cell r="A194" t="str">
            <v>11123814</v>
          </cell>
          <cell r="B194" t="str">
            <v>11123814 SANTANDER 65504554590 PROG DE CPA Y CONSUL DE LAS PEQ EMP DEL EDO DE DGO AL AMPARO DE UN CONVENIO DE COORD MISMO QUE PERT A LOS SECTORES ALIMENTOS METALMECANICA BEBIDAS APOYO A NEG PROD MADERABLES LOGIST Y TURISMO 2014 (R10)</v>
          </cell>
          <cell r="C194">
            <v>47281.38</v>
          </cell>
          <cell r="D194">
            <v>62.97</v>
          </cell>
          <cell r="E194">
            <v>0</v>
          </cell>
          <cell r="F194">
            <v>47344.35</v>
          </cell>
          <cell r="G194">
            <v>47344.35</v>
          </cell>
        </row>
        <row r="195">
          <cell r="A195" t="str">
            <v>11123815</v>
          </cell>
          <cell r="B195" t="str">
            <v>11123815 SANTANDER 65504554650 PROY DE CAP Y CONSULTORIA EN HABILIDADES GCIALES PARA MICOREMPR DIRIGIDAS POR MUJERES DE LOS SEC ESTRAT DEL EDO DE DGO 2014 (R10)</v>
          </cell>
          <cell r="C195">
            <v>166136.16</v>
          </cell>
          <cell r="D195">
            <v>66202.27</v>
          </cell>
          <cell r="E195">
            <v>131962</v>
          </cell>
          <cell r="F195">
            <v>100376.43</v>
          </cell>
          <cell r="G195">
            <v>100376.43</v>
          </cell>
        </row>
        <row r="196">
          <cell r="A196" t="str">
            <v>11123816</v>
          </cell>
          <cell r="B196" t="str">
            <v>11123816 SANTANDER 65504554707 ENERGIAS LIMPIAS PARA LA CONSERV DE EMPL EN LAS MIPYMES EN LOS MPIOS DE MEZQ Y DGO 2014 (R10)</v>
          </cell>
          <cell r="C196">
            <v>2353.09</v>
          </cell>
          <cell r="D196">
            <v>34.68</v>
          </cell>
          <cell r="E196">
            <v>0</v>
          </cell>
          <cell r="F196">
            <v>2387.77</v>
          </cell>
          <cell r="G196">
            <v>2387.77</v>
          </cell>
        </row>
        <row r="197">
          <cell r="A197" t="str">
            <v>11123817</v>
          </cell>
          <cell r="B197" t="str">
            <v>11123817 SANTANDER 65504555625 PROY DE CAP Y CONSULT EN ADMON DE EMPRESAS FAM Y LA SUCESION PARA MICOREMP DE LOS SECT ESTRATEGICOS DEL EDO DE DGO 2014 (R10)</v>
          </cell>
          <cell r="C197">
            <v>43432.98</v>
          </cell>
          <cell r="D197">
            <v>57.85</v>
          </cell>
          <cell r="E197">
            <v>22641</v>
          </cell>
          <cell r="F197">
            <v>20849.830000000002</v>
          </cell>
          <cell r="G197">
            <v>20849.830000000002</v>
          </cell>
        </row>
        <row r="198">
          <cell r="A198" t="str">
            <v>11123818</v>
          </cell>
          <cell r="B198" t="str">
            <v>11123818 SANTANDER 65504555673 PROG INT DE MODERNIZACION Y FORT EMPR DE TRANSP URBANO EN EL EDO DE DGO 2014 (R10)</v>
          </cell>
          <cell r="C198">
            <v>10510.05</v>
          </cell>
          <cell r="D198">
            <v>46.95</v>
          </cell>
          <cell r="E198">
            <v>0</v>
          </cell>
          <cell r="F198">
            <v>10557</v>
          </cell>
          <cell r="G198">
            <v>10557</v>
          </cell>
        </row>
        <row r="199">
          <cell r="A199" t="str">
            <v>11123819</v>
          </cell>
          <cell r="B199" t="str">
            <v>11123819 SANTANDER 65504555733 EQUIP DE RAMPA DE DOS POSTES DE 10000 LIB PARA LA CONSERV DE EMP EN LOS TALLERES MECANICOS AUT MODER DE TALLERES AUTOMOTRICES 2014 (R10)</v>
          </cell>
          <cell r="C199">
            <v>10972.64</v>
          </cell>
          <cell r="D199">
            <v>19.5</v>
          </cell>
          <cell r="E199">
            <v>0</v>
          </cell>
          <cell r="F199">
            <v>10992.14</v>
          </cell>
          <cell r="G199">
            <v>10992.14</v>
          </cell>
        </row>
        <row r="200">
          <cell r="A200" t="str">
            <v>11123820</v>
          </cell>
          <cell r="B200" t="str">
            <v>11123820 SANTANDER 65504555747 TECNIFICACION DE VINATAS ARTESANALES EN NOMBRE DE DIOS DGO 2014 (R10)</v>
          </cell>
          <cell r="C200">
            <v>167223.88</v>
          </cell>
          <cell r="D200">
            <v>222.72</v>
          </cell>
          <cell r="E200">
            <v>0</v>
          </cell>
          <cell r="F200">
            <v>167446.6</v>
          </cell>
          <cell r="G200">
            <v>167446.6</v>
          </cell>
        </row>
        <row r="201">
          <cell r="A201" t="str">
            <v>11123821</v>
          </cell>
          <cell r="B201" t="str">
            <v>11123821 SANTANDER 65504557626 FORMACION Y FORT DE CAPACITADORES EMPR PARA EL SECTOR RESTAURANT EN DGO 2014 (R10)</v>
          </cell>
          <cell r="C201">
            <v>36293.129999999997</v>
          </cell>
          <cell r="D201">
            <v>48.34</v>
          </cell>
          <cell r="E201">
            <v>0</v>
          </cell>
          <cell r="F201">
            <v>36341.47</v>
          </cell>
          <cell r="G201">
            <v>36341.47</v>
          </cell>
        </row>
        <row r="202">
          <cell r="A202" t="str">
            <v>11123822</v>
          </cell>
          <cell r="B202" t="str">
            <v>11123822 SANTANDER 65504557643 TALLERES COMO INCUBAR TU IDEA DE NEGOCIO 2014</v>
          </cell>
          <cell r="C202">
            <v>2.0699999999999998</v>
          </cell>
          <cell r="D202">
            <v>0</v>
          </cell>
          <cell r="E202">
            <v>0</v>
          </cell>
          <cell r="F202">
            <v>2.0699999999999998</v>
          </cell>
          <cell r="G202">
            <v>2.0699999999999998</v>
          </cell>
        </row>
        <row r="203">
          <cell r="A203" t="str">
            <v>11123823</v>
          </cell>
          <cell r="B203" t="str">
            <v>11123823 SANTANDER 65504557808 FORMACION DE CAPACIDADES Y ADOPCION DE TEC DE INFORM EN TALLERES MEC DE DGO 2014 (R10)</v>
          </cell>
          <cell r="C203">
            <v>90027.13</v>
          </cell>
          <cell r="D203">
            <v>119.9</v>
          </cell>
          <cell r="E203">
            <v>0</v>
          </cell>
          <cell r="F203">
            <v>90147.03</v>
          </cell>
          <cell r="G203">
            <v>90147.03</v>
          </cell>
        </row>
        <row r="204">
          <cell r="A204" t="str">
            <v>11123824</v>
          </cell>
          <cell r="B204" t="str">
            <v>11123824 SANTANDER 65504434098 FONDO CONCURSABLE DE INVERSION EN LA INFRAESTRUCTURA PARA EDUCACION MEDIA SUPERIOR 2014</v>
          </cell>
          <cell r="C204">
            <v>119682.77</v>
          </cell>
          <cell r="D204">
            <v>159.4</v>
          </cell>
          <cell r="E204">
            <v>0</v>
          </cell>
          <cell r="F204">
            <v>119842.17</v>
          </cell>
          <cell r="G204">
            <v>119842.17</v>
          </cell>
        </row>
        <row r="205">
          <cell r="A205" t="str">
            <v>11123828</v>
          </cell>
          <cell r="B205" t="str">
            <v>11123828 SANTANDER 65504329472 FORTALECIMIENTO DE LA RED ESTATAL DE PUNTOS PARA MOVER A MEXICO 2014</v>
          </cell>
          <cell r="C205">
            <v>972429.09999999986</v>
          </cell>
          <cell r="D205">
            <v>1295.1300000000001</v>
          </cell>
          <cell r="E205">
            <v>0</v>
          </cell>
          <cell r="F205">
            <v>973724.23</v>
          </cell>
          <cell r="G205">
            <v>973724.23</v>
          </cell>
        </row>
        <row r="206">
          <cell r="A206" t="str">
            <v>11123829</v>
          </cell>
          <cell r="B206" t="str">
            <v>11123829 SANTANDER 65504348972 FIDEICOMISO PARA EL DESARROLLO FORESTAL 2014</v>
          </cell>
          <cell r="C206">
            <v>924532.61</v>
          </cell>
          <cell r="D206">
            <v>972070.23</v>
          </cell>
          <cell r="E206">
            <v>1635427.9</v>
          </cell>
          <cell r="F206">
            <v>261174.94</v>
          </cell>
          <cell r="G206">
            <v>261174.94</v>
          </cell>
        </row>
        <row r="207">
          <cell r="A207" t="str">
            <v>11123830</v>
          </cell>
          <cell r="B207" t="str">
            <v>11123830 SANTANDER 65504349001 HIDRICO 2014</v>
          </cell>
          <cell r="C207">
            <v>91101.08</v>
          </cell>
          <cell r="D207">
            <v>75.92</v>
          </cell>
          <cell r="E207">
            <v>0</v>
          </cell>
          <cell r="F207">
            <v>91177</v>
          </cell>
          <cell r="G207">
            <v>91177</v>
          </cell>
        </row>
        <row r="208">
          <cell r="A208" t="str">
            <v>11123832</v>
          </cell>
          <cell r="B208" t="str">
            <v>11123832 SANTANDER 65505098800 FONDO CONCURSABLE DE INVERSION EN INFRAESTRUCTURA PARA EDUCACION MEDIA SUPERIOR 2015</v>
          </cell>
          <cell r="C208">
            <v>2654741.71</v>
          </cell>
          <cell r="D208">
            <v>2212.2800000000002</v>
          </cell>
          <cell r="E208">
            <v>0</v>
          </cell>
          <cell r="F208">
            <v>2656953.9900000002</v>
          </cell>
          <cell r="G208">
            <v>2656953.9900000002</v>
          </cell>
        </row>
        <row r="209">
          <cell r="A209" t="str">
            <v>11123833</v>
          </cell>
          <cell r="B209" t="str">
            <v>11123833 SANTANDER 65504289550 PROSSAPYS 2014</v>
          </cell>
          <cell r="C209">
            <v>869185.94</v>
          </cell>
          <cell r="D209">
            <v>116894.73</v>
          </cell>
          <cell r="E209">
            <v>0</v>
          </cell>
          <cell r="F209">
            <v>986080.67</v>
          </cell>
          <cell r="G209">
            <v>986080.67</v>
          </cell>
        </row>
        <row r="210">
          <cell r="A210" t="str">
            <v>11123835</v>
          </cell>
          <cell r="B210" t="str">
            <v>11123835 SANTANDER 65504289411 APAZU 2014</v>
          </cell>
          <cell r="C210">
            <v>621133.96</v>
          </cell>
          <cell r="D210">
            <v>277031.78999999998</v>
          </cell>
          <cell r="E210">
            <v>0</v>
          </cell>
          <cell r="F210">
            <v>898165.75</v>
          </cell>
          <cell r="G210">
            <v>898165.75</v>
          </cell>
        </row>
        <row r="211">
          <cell r="A211" t="str">
            <v>11123839</v>
          </cell>
          <cell r="B211" t="str">
            <v>11123839 SANTANDER 65504289226 PROTAR 2014</v>
          </cell>
          <cell r="C211">
            <v>827462.85</v>
          </cell>
          <cell r="D211">
            <v>367.35</v>
          </cell>
          <cell r="E211">
            <v>0</v>
          </cell>
          <cell r="F211">
            <v>827830.2</v>
          </cell>
          <cell r="G211">
            <v>827830.2</v>
          </cell>
        </row>
        <row r="212">
          <cell r="A212" t="str">
            <v>11123844</v>
          </cell>
          <cell r="B212" t="str">
            <v>11123844 SANTANDER 65504274588 PROII 2014SANTANDER 65504274588 PROII 2014</v>
          </cell>
          <cell r="C212">
            <v>620903.72</v>
          </cell>
          <cell r="D212">
            <v>826.95</v>
          </cell>
          <cell r="E212">
            <v>0</v>
          </cell>
          <cell r="F212">
            <v>621730.67000000004</v>
          </cell>
          <cell r="G212">
            <v>621730.67000000004</v>
          </cell>
        </row>
        <row r="213">
          <cell r="A213" t="str">
            <v>11123845</v>
          </cell>
          <cell r="B213" t="str">
            <v>11123845 SANTANDER 65504221559 INCENDIOS 2014</v>
          </cell>
          <cell r="C213">
            <v>6012.12</v>
          </cell>
          <cell r="D213">
            <v>8.01</v>
          </cell>
          <cell r="E213">
            <v>0</v>
          </cell>
          <cell r="F213">
            <v>6020.13</v>
          </cell>
          <cell r="G213">
            <v>6020.13</v>
          </cell>
        </row>
        <row r="214">
          <cell r="A214" t="str">
            <v>11123847</v>
          </cell>
          <cell r="B214" t="str">
            <v>11123847 SANTANDER 65504212865 REINTEGROS FAISE 2009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>11123852</v>
          </cell>
          <cell r="B215" t="str">
            <v>11123852 SANTANDER 65504120218 CLID (CENTRO LOGISTICO E INDUSTRIAL DURANGO)</v>
          </cell>
          <cell r="C215">
            <v>524163.32</v>
          </cell>
          <cell r="D215">
            <v>698.11</v>
          </cell>
          <cell r="E215">
            <v>0</v>
          </cell>
          <cell r="F215">
            <v>524861.43000000005</v>
          </cell>
          <cell r="G215">
            <v>524861.43000000005</v>
          </cell>
        </row>
        <row r="216">
          <cell r="A216" t="str">
            <v>11123853</v>
          </cell>
          <cell r="B216" t="str">
            <v>11123853 SANTANDER 65504081978 TALLER ESPECIALIZADO EN CAPITAL DE RIESGO Y EMPRENDIMIENTO DE ALTO IMPACTO</v>
          </cell>
          <cell r="C216">
            <v>6</v>
          </cell>
          <cell r="D216">
            <v>0.01</v>
          </cell>
          <cell r="E216">
            <v>0</v>
          </cell>
          <cell r="F216">
            <v>6.0099999999999909</v>
          </cell>
          <cell r="G216">
            <v>6.0099999999999909</v>
          </cell>
        </row>
        <row r="217">
          <cell r="A217" t="str">
            <v>11123854</v>
          </cell>
          <cell r="B217" t="str">
            <v>11123854 SANTANDER 65504048814 REHABILITACION DEL GIMNASIO AUDITORIO DEL PUEBLO EN EL MUNICIPIO DE DURANGO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11123857</v>
          </cell>
          <cell r="B218" t="str">
            <v>11123857 SANTANDER 65503997025 RED ESTATAL DE PUNTOS PARA MOVER A MEXICO DEL ESTADO DE DURANGO</v>
          </cell>
          <cell r="C218">
            <v>245360.73</v>
          </cell>
          <cell r="D218">
            <v>14985.57</v>
          </cell>
          <cell r="E218">
            <v>0</v>
          </cell>
          <cell r="F218">
            <v>260346.3</v>
          </cell>
          <cell r="G218">
            <v>260346.3</v>
          </cell>
        </row>
        <row r="219">
          <cell r="A219" t="str">
            <v>11123859</v>
          </cell>
          <cell r="B219" t="str">
            <v>11123859 SANTANDER 65503929018 FONDO CONCURSABLE DE LA INVERSION EN INFRAESTRUCTURA EN EDUCACION MEDIA SUPERIOR</v>
          </cell>
          <cell r="C219">
            <v>480828.39</v>
          </cell>
          <cell r="D219">
            <v>640.39</v>
          </cell>
          <cell r="E219">
            <v>0</v>
          </cell>
          <cell r="F219">
            <v>481468.78</v>
          </cell>
          <cell r="G219">
            <v>481468.78</v>
          </cell>
        </row>
        <row r="220">
          <cell r="A220" t="str">
            <v>11123860</v>
          </cell>
          <cell r="B220" t="str">
            <v>11123860 SANTANDER 65503892568 FIDEICOMISO PARA EL DESARROLLO FORESTAL 2013</v>
          </cell>
          <cell r="C220">
            <v>62664.220000000088</v>
          </cell>
          <cell r="D220">
            <v>83.46</v>
          </cell>
          <cell r="E220">
            <v>0</v>
          </cell>
          <cell r="F220">
            <v>62747.680000000051</v>
          </cell>
          <cell r="G220">
            <v>62747.680000000051</v>
          </cell>
        </row>
        <row r="221">
          <cell r="A221" t="str">
            <v>11123863</v>
          </cell>
          <cell r="B221" t="str">
            <v>11123863 SANTANDER 65503888092 FONDO DE APOYO A MIGRANTES 2013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11123865</v>
          </cell>
          <cell r="B222" t="str">
            <v>11123865 SANTANDER 65503823325 PROGRAMA PARA EL DESARROLLO DE ZONAS PRIORITARIAS</v>
          </cell>
          <cell r="C222">
            <v>0</v>
          </cell>
          <cell r="D222">
            <v>406</v>
          </cell>
          <cell r="E222">
            <v>406</v>
          </cell>
          <cell r="F222">
            <v>0</v>
          </cell>
          <cell r="G222">
            <v>0</v>
          </cell>
        </row>
        <row r="223">
          <cell r="A223" t="str">
            <v>11123866</v>
          </cell>
          <cell r="B223" t="str">
            <v>11123866 SANTANDER 65503807139 APORTACIONES EN ESCUELAS</v>
          </cell>
          <cell r="C223">
            <v>23357.35</v>
          </cell>
          <cell r="D223">
            <v>60211.15</v>
          </cell>
          <cell r="E223">
            <v>0</v>
          </cell>
          <cell r="F223">
            <v>83568.5</v>
          </cell>
          <cell r="G223">
            <v>83568.5</v>
          </cell>
        </row>
        <row r="224">
          <cell r="A224" t="str">
            <v>11123867</v>
          </cell>
          <cell r="B224" t="str">
            <v>11123867 SANTANDER 65503786720 EVENTOS ESPECIALES</v>
          </cell>
          <cell r="C224">
            <v>100914.87</v>
          </cell>
          <cell r="D224">
            <v>-43924.2</v>
          </cell>
          <cell r="E224">
            <v>0</v>
          </cell>
          <cell r="F224">
            <v>56990.67</v>
          </cell>
          <cell r="G224">
            <v>56990.67</v>
          </cell>
        </row>
        <row r="225">
          <cell r="A225" t="str">
            <v>11123868</v>
          </cell>
          <cell r="B225" t="str">
            <v>11123868 SANTANDER 65503772628 PIBAI 2013</v>
          </cell>
          <cell r="C225">
            <v>-77950.64</v>
          </cell>
          <cell r="D225">
            <v>245463.7</v>
          </cell>
          <cell r="E225">
            <v>167513.06</v>
          </cell>
          <cell r="F225">
            <v>0</v>
          </cell>
          <cell r="G225">
            <v>0</v>
          </cell>
        </row>
        <row r="226">
          <cell r="A226" t="str">
            <v>11123869</v>
          </cell>
          <cell r="B226" t="str">
            <v>11123869 SANTANDER 65503702333 PROSSAPYS 2013</v>
          </cell>
          <cell r="C226">
            <v>332912.27</v>
          </cell>
          <cell r="D226">
            <v>443.39</v>
          </cell>
          <cell r="E226">
            <v>0</v>
          </cell>
          <cell r="F226">
            <v>333355.65999999997</v>
          </cell>
          <cell r="G226">
            <v>333355.65999999997</v>
          </cell>
        </row>
        <row r="227">
          <cell r="A227" t="str">
            <v>11123872</v>
          </cell>
          <cell r="B227" t="str">
            <v>11123872 SANTANDER 65503702378 APAZU 2013</v>
          </cell>
          <cell r="C227">
            <v>1362427.18</v>
          </cell>
          <cell r="D227">
            <v>1814.55</v>
          </cell>
          <cell r="E227">
            <v>0</v>
          </cell>
          <cell r="F227">
            <v>1364241.73</v>
          </cell>
          <cell r="G227">
            <v>1364241.73</v>
          </cell>
        </row>
        <row r="228">
          <cell r="A228" t="str">
            <v>11123883</v>
          </cell>
          <cell r="B228" t="str">
            <v>11123883 INTERACCIONES 300262331 FIDEICOMISO CREDITO SANTANDER</v>
          </cell>
          <cell r="C228">
            <v>391175.81</v>
          </cell>
          <cell r="D228">
            <v>213069652.37</v>
          </cell>
          <cell r="E228">
            <v>0</v>
          </cell>
          <cell r="F228">
            <v>213460828.18000001</v>
          </cell>
          <cell r="G228">
            <v>213460828.18000001</v>
          </cell>
        </row>
        <row r="229">
          <cell r="A229" t="str">
            <v>11123884</v>
          </cell>
          <cell r="B229" t="str">
            <v>11123884 SANTANDER 65503608970 SEGURO MEDICO SIGLO XXI 2013</v>
          </cell>
          <cell r="C229">
            <v>123824.51</v>
          </cell>
          <cell r="D229">
            <v>0</v>
          </cell>
          <cell r="E229">
            <v>123824.51</v>
          </cell>
          <cell r="F229">
            <v>0</v>
          </cell>
          <cell r="G229">
            <v>0</v>
          </cell>
        </row>
        <row r="230">
          <cell r="A230" t="str">
            <v>11123885</v>
          </cell>
          <cell r="B230" t="str">
            <v>11123885 SANTANDER 65503560674 SANIDAD FORESTAL</v>
          </cell>
          <cell r="C230">
            <v>131054.32</v>
          </cell>
          <cell r="D230">
            <v>174.54</v>
          </cell>
          <cell r="E230">
            <v>0</v>
          </cell>
          <cell r="F230">
            <v>131228.85999999999</v>
          </cell>
          <cell r="G230">
            <v>131228.85999999999</v>
          </cell>
        </row>
        <row r="231">
          <cell r="A231" t="str">
            <v>11123886</v>
          </cell>
          <cell r="B231" t="str">
            <v>11123886 SANTANDER 65502969674 PIBAI 2011</v>
          </cell>
          <cell r="C231">
            <v>392042.86</v>
          </cell>
          <cell r="D231">
            <v>522.14</v>
          </cell>
          <cell r="E231">
            <v>0</v>
          </cell>
          <cell r="F231">
            <v>392565</v>
          </cell>
          <cell r="G231">
            <v>392565</v>
          </cell>
        </row>
        <row r="232">
          <cell r="A232" t="str">
            <v>11123888</v>
          </cell>
          <cell r="B232" t="str">
            <v>11123888 SANTANDER 65502989387 PROME 2011 (PROGRAMA DE MEJORAMIENTO DE EFICIENCIA)</v>
          </cell>
          <cell r="C232">
            <v>990.1</v>
          </cell>
          <cell r="D232">
            <v>0</v>
          </cell>
          <cell r="E232">
            <v>990.1</v>
          </cell>
          <cell r="F232">
            <v>0</v>
          </cell>
          <cell r="G232">
            <v>0</v>
          </cell>
        </row>
        <row r="233">
          <cell r="A233" t="str">
            <v>11123889</v>
          </cell>
          <cell r="B233" t="str">
            <v>11123889 SANTANDER 65502963407 RECUPERACION MICRO CREDITOS A TRAVES DE TELECOMM</v>
          </cell>
          <cell r="C233">
            <v>-1866985.25</v>
          </cell>
          <cell r="D233">
            <v>3009468.47</v>
          </cell>
          <cell r="E233">
            <v>791440.95</v>
          </cell>
          <cell r="F233">
            <v>351042.27</v>
          </cell>
          <cell r="G233">
            <v>351042.27</v>
          </cell>
        </row>
        <row r="234">
          <cell r="A234" t="str">
            <v>11123894</v>
          </cell>
          <cell r="B234" t="str">
            <v>11123894 SANTANDER 65503137703 FONDO DE APOYO PARA EL DESARROLLO RURAL SUSTENTABLE 2011</v>
          </cell>
          <cell r="C234">
            <v>220303.53</v>
          </cell>
          <cell r="D234">
            <v>293.41000000000003</v>
          </cell>
          <cell r="E234">
            <v>0</v>
          </cell>
          <cell r="F234">
            <v>220596.94</v>
          </cell>
          <cell r="G234">
            <v>220596.94</v>
          </cell>
        </row>
        <row r="235">
          <cell r="A235" t="str">
            <v>11123896</v>
          </cell>
          <cell r="B235" t="str">
            <v>11123896 SANTANDER 65503176521 FONDO DE APOYO A MIGRANTES 2012</v>
          </cell>
          <cell r="C235">
            <v>51228.08</v>
          </cell>
          <cell r="D235">
            <v>68.23</v>
          </cell>
          <cell r="E235">
            <v>0</v>
          </cell>
          <cell r="F235">
            <v>51296.31</v>
          </cell>
          <cell r="G235">
            <v>51296.31</v>
          </cell>
        </row>
        <row r="236">
          <cell r="A236" t="str">
            <v>11123900</v>
          </cell>
          <cell r="B236" t="str">
            <v>11123900 SANTANDER 65503219086 GERENCIA OPERATIVA DEL CONSEJO DE CUENCA DE LOS RIOS PRESIDIOS AL SAN PEDRO 2012</v>
          </cell>
          <cell r="C236">
            <v>17052</v>
          </cell>
          <cell r="D236">
            <v>0</v>
          </cell>
          <cell r="E236">
            <v>17052</v>
          </cell>
          <cell r="F236">
            <v>0</v>
          </cell>
          <cell r="G236">
            <v>0</v>
          </cell>
        </row>
        <row r="237">
          <cell r="A237" t="str">
            <v>11123903</v>
          </cell>
          <cell r="B237" t="str">
            <v>11123903 SANTANDER 65503219010 PROGRAMA DE TRATAMIENTO DE AGUAS RESIDUALES PROTAR 2012</v>
          </cell>
          <cell r="C237">
            <v>237585.33</v>
          </cell>
          <cell r="D237">
            <v>316.43</v>
          </cell>
          <cell r="E237">
            <v>0</v>
          </cell>
          <cell r="F237">
            <v>237901.76</v>
          </cell>
          <cell r="G237">
            <v>237901.76</v>
          </cell>
        </row>
        <row r="238">
          <cell r="A238" t="str">
            <v>11123905</v>
          </cell>
          <cell r="B238" t="str">
            <v>11123905 SANTANDER 65503218856 APAZU 2012</v>
          </cell>
          <cell r="C238">
            <v>439978.28</v>
          </cell>
          <cell r="D238">
            <v>207017.52</v>
          </cell>
          <cell r="E238">
            <v>0</v>
          </cell>
          <cell r="F238">
            <v>646995.80000000005</v>
          </cell>
          <cell r="G238">
            <v>646995.80000000005</v>
          </cell>
        </row>
        <row r="239">
          <cell r="A239" t="str">
            <v>11123907</v>
          </cell>
          <cell r="B239" t="str">
            <v>11123907 SANTANDER 65503218842 AGUA LIMPIA 2012</v>
          </cell>
          <cell r="C239">
            <v>36.01</v>
          </cell>
          <cell r="D239">
            <v>0</v>
          </cell>
          <cell r="E239">
            <v>36.01</v>
          </cell>
          <cell r="F239">
            <v>0</v>
          </cell>
          <cell r="G239">
            <v>0</v>
          </cell>
        </row>
        <row r="240">
          <cell r="A240" t="str">
            <v>11123908</v>
          </cell>
          <cell r="B240" t="str">
            <v>11123908 SANTANDER 65503218808 PROSSAPYS 2012</v>
          </cell>
          <cell r="C240">
            <v>1946217.89</v>
          </cell>
          <cell r="D240">
            <v>46951.07</v>
          </cell>
          <cell r="E240">
            <v>0</v>
          </cell>
          <cell r="F240">
            <v>1993168.96</v>
          </cell>
          <cell r="G240">
            <v>1993168.96</v>
          </cell>
        </row>
        <row r="241">
          <cell r="A241" t="str">
            <v>11123914</v>
          </cell>
          <cell r="B241" t="str">
            <v>11123914 SANTANDER 65503265987 FORTALECIMIENTO A LA TELESCUNDARIA 2012</v>
          </cell>
          <cell r="C241">
            <v>5797.73</v>
          </cell>
          <cell r="D241">
            <v>7.72</v>
          </cell>
          <cell r="E241">
            <v>0</v>
          </cell>
          <cell r="F241">
            <v>5805.45</v>
          </cell>
          <cell r="G241">
            <v>5805.45</v>
          </cell>
        </row>
        <row r="242">
          <cell r="A242" t="str">
            <v>11123918</v>
          </cell>
          <cell r="B242" t="str">
            <v>11123918 SANTANDER 65503397188 CONVENIO CFE 2012 LUZ PARA MEXICO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>11123926</v>
          </cell>
          <cell r="B243" t="str">
            <v>11123926 SANTANDER 65502963395 PROSSAPYS 2011</v>
          </cell>
          <cell r="C243">
            <v>1087564.93</v>
          </cell>
          <cell r="D243">
            <v>1448.47</v>
          </cell>
          <cell r="E243">
            <v>0</v>
          </cell>
          <cell r="F243">
            <v>1089013.3999999999</v>
          </cell>
          <cell r="G243">
            <v>1089013.3999999999</v>
          </cell>
        </row>
        <row r="244">
          <cell r="A244" t="str">
            <v>11123928</v>
          </cell>
          <cell r="B244" t="str">
            <v>11123928 SANTANDER 65502741059 RECURSO PARA CAPACITACION 2010 NUEVO SISTEMA DE JUSTICIA PENAL</v>
          </cell>
          <cell r="C244">
            <v>464</v>
          </cell>
          <cell r="D244">
            <v>0</v>
          </cell>
          <cell r="E244">
            <v>464</v>
          </cell>
          <cell r="F244">
            <v>0</v>
          </cell>
          <cell r="G244">
            <v>0</v>
          </cell>
        </row>
        <row r="245">
          <cell r="A245" t="str">
            <v>11123937</v>
          </cell>
          <cell r="B245" t="str">
            <v>11123937 SANTANDER SERFIN CTA 65502075869 APAZU 2007</v>
          </cell>
          <cell r="C245">
            <v>2702</v>
          </cell>
          <cell r="D245">
            <v>0</v>
          </cell>
          <cell r="E245">
            <v>2702</v>
          </cell>
          <cell r="F245">
            <v>0</v>
          </cell>
          <cell r="G245">
            <v>0</v>
          </cell>
        </row>
        <row r="246">
          <cell r="A246" t="str">
            <v>11123942</v>
          </cell>
          <cell r="B246" t="str">
            <v>11123942 SANTANDER SERFIN 65502181385 UJED 2008</v>
          </cell>
          <cell r="C246">
            <v>7134015.2300000004</v>
          </cell>
          <cell r="D246">
            <v>96711793.349999994</v>
          </cell>
          <cell r="E246">
            <v>99837195.459999993</v>
          </cell>
          <cell r="F246">
            <v>4008613.12</v>
          </cell>
          <cell r="G246">
            <v>4008613.12</v>
          </cell>
        </row>
        <row r="247">
          <cell r="A247" t="str">
            <v>11123944</v>
          </cell>
          <cell r="B247" t="str">
            <v>11123944 SANTANDER SERFIN 65502136087 M M G</v>
          </cell>
          <cell r="C247">
            <v>0.01</v>
          </cell>
          <cell r="D247">
            <v>0</v>
          </cell>
          <cell r="E247">
            <v>0.01</v>
          </cell>
          <cell r="F247">
            <v>0</v>
          </cell>
          <cell r="G247">
            <v>0</v>
          </cell>
        </row>
        <row r="248">
          <cell r="A248" t="str">
            <v>11123945</v>
          </cell>
          <cell r="B248" t="str">
            <v>11123945 SANTANDER SERFIN 65501946586 PROTECCION CIVIL</v>
          </cell>
          <cell r="C248">
            <v>3212.77</v>
          </cell>
          <cell r="D248">
            <v>0</v>
          </cell>
          <cell r="E248">
            <v>3212.77</v>
          </cell>
          <cell r="F248">
            <v>0</v>
          </cell>
          <cell r="G248">
            <v>0</v>
          </cell>
        </row>
        <row r="249">
          <cell r="A249" t="str">
            <v>11123949</v>
          </cell>
          <cell r="B249" t="str">
            <v>11123949 SANTANDER SERFIN 65501866581 ISAN 2006</v>
          </cell>
          <cell r="C249">
            <v>19303.010000000009</v>
          </cell>
          <cell r="D249">
            <v>1449298.92</v>
          </cell>
          <cell r="E249">
            <v>0</v>
          </cell>
          <cell r="F249">
            <v>1468601.9300000002</v>
          </cell>
          <cell r="G249">
            <v>1468601.9300000002</v>
          </cell>
        </row>
        <row r="250">
          <cell r="A250" t="str">
            <v>11123952</v>
          </cell>
          <cell r="B250" t="str">
            <v>11123952 SANTANDER 65502882654 GASTOS DE OPERACION Y SEGUIMIENTO OPERATIVO SEGURO AGRICOLA Y CATASTROFICO</v>
          </cell>
          <cell r="C250">
            <v>14931.77</v>
          </cell>
          <cell r="D250">
            <v>0</v>
          </cell>
          <cell r="E250">
            <v>14931.77</v>
          </cell>
          <cell r="F250">
            <v>0</v>
          </cell>
          <cell r="G250">
            <v>0</v>
          </cell>
        </row>
        <row r="251">
          <cell r="A251" t="str">
            <v>11123955</v>
          </cell>
          <cell r="B251" t="str">
            <v>11123955 SANTANDER 65502687643 RECURSOS NATURALES 2010</v>
          </cell>
          <cell r="C251">
            <v>0.52</v>
          </cell>
          <cell r="D251">
            <v>0</v>
          </cell>
          <cell r="E251">
            <v>0.52</v>
          </cell>
          <cell r="F251">
            <v>0</v>
          </cell>
          <cell r="G251">
            <v>0</v>
          </cell>
        </row>
        <row r="252">
          <cell r="A252" t="str">
            <v>11123958</v>
          </cell>
          <cell r="B252" t="str">
            <v>11123958 SANTANDER 65502678397 PROSSAPYS 2010</v>
          </cell>
          <cell r="C252">
            <v>432711.67</v>
          </cell>
          <cell r="D252">
            <v>1144.98</v>
          </cell>
          <cell r="E252">
            <v>0</v>
          </cell>
          <cell r="F252">
            <v>433856.65</v>
          </cell>
          <cell r="G252">
            <v>433856.65</v>
          </cell>
        </row>
        <row r="253">
          <cell r="A253" t="str">
            <v>11123961</v>
          </cell>
          <cell r="B253" t="str">
            <v>11123961 SANTANDER 65502877931 APAZU 2011</v>
          </cell>
          <cell r="C253">
            <v>6621753.2300000004</v>
          </cell>
          <cell r="D253">
            <v>8819.18</v>
          </cell>
          <cell r="E253">
            <v>0</v>
          </cell>
          <cell r="F253">
            <v>6630572.4100000001</v>
          </cell>
          <cell r="G253">
            <v>6630572.4100000001</v>
          </cell>
        </row>
        <row r="254">
          <cell r="A254" t="str">
            <v>11123966</v>
          </cell>
          <cell r="B254" t="str">
            <v>11123966 SANTANDER 65502633210 PROFIS 2010</v>
          </cell>
          <cell r="C254">
            <v>0.32</v>
          </cell>
          <cell r="D254">
            <v>0</v>
          </cell>
          <cell r="E254">
            <v>0.32</v>
          </cell>
          <cell r="F254">
            <v>0</v>
          </cell>
          <cell r="G254">
            <v>0</v>
          </cell>
        </row>
        <row r="255">
          <cell r="A255" t="str">
            <v>11123970</v>
          </cell>
          <cell r="B255" t="str">
            <v>11123970 SANTANDER 65502593151 REMANENTES MUNICIPIO DE DURANGO</v>
          </cell>
          <cell r="C255">
            <v>385652</v>
          </cell>
          <cell r="D255">
            <v>44062434.030000001</v>
          </cell>
          <cell r="E255">
            <v>44060006.850000001</v>
          </cell>
          <cell r="F255">
            <v>388079.18</v>
          </cell>
          <cell r="G255">
            <v>388079.18</v>
          </cell>
        </row>
        <row r="256">
          <cell r="A256" t="str">
            <v>11123971</v>
          </cell>
          <cell r="B256" t="str">
            <v>11123971 SANTANDER 65502510703 COLEGIO DE BACHILLERES DEL ESTADO DE DURANGO 2009</v>
          </cell>
          <cell r="C256">
            <v>161608.16</v>
          </cell>
          <cell r="D256">
            <v>43863773.350000001</v>
          </cell>
          <cell r="E256">
            <v>43521825.579999998</v>
          </cell>
          <cell r="F256">
            <v>503555.93</v>
          </cell>
          <cell r="G256">
            <v>503555.93</v>
          </cell>
        </row>
        <row r="257">
          <cell r="A257" t="str">
            <v>11123974</v>
          </cell>
          <cell r="B257" t="str">
            <v>11123974 SANTANDER 65502457926 ESTIMULOS PARA LA INVESTIGACION DESARROLLO TECNOLOGICO E INOVACION</v>
          </cell>
          <cell r="C257">
            <v>761208.77</v>
          </cell>
          <cell r="D257">
            <v>1013.82</v>
          </cell>
          <cell r="E257">
            <v>0</v>
          </cell>
          <cell r="F257">
            <v>762222.59</v>
          </cell>
          <cell r="G257">
            <v>762222.59</v>
          </cell>
        </row>
        <row r="258">
          <cell r="A258" t="str">
            <v>11123976</v>
          </cell>
          <cell r="B258" t="str">
            <v>11123976 SANTANDER 65502431982 APOYO PARA EL DESARROLLO Y MEJORAMIENTO RURAL 2009</v>
          </cell>
          <cell r="C258">
            <v>35.659999999999997</v>
          </cell>
          <cell r="D258">
            <v>0</v>
          </cell>
          <cell r="E258">
            <v>35.659999999999997</v>
          </cell>
          <cell r="F258">
            <v>0</v>
          </cell>
          <cell r="G258">
            <v>0</v>
          </cell>
        </row>
        <row r="259">
          <cell r="A259" t="str">
            <v>11123979</v>
          </cell>
          <cell r="B259" t="str">
            <v>11123979 SANTANDER 65502429149 APAZU 2009</v>
          </cell>
          <cell r="C259">
            <v>197984.29</v>
          </cell>
          <cell r="D259">
            <v>263.69</v>
          </cell>
          <cell r="E259">
            <v>0</v>
          </cell>
          <cell r="F259">
            <v>198247.98</v>
          </cell>
          <cell r="G259">
            <v>198247.98</v>
          </cell>
        </row>
        <row r="260">
          <cell r="A260" t="str">
            <v>11123982</v>
          </cell>
          <cell r="B260" t="str">
            <v>11123982 SANTANDER 65502421100 FOPRODEN 2009 ATLAS DE RIESGOS</v>
          </cell>
          <cell r="C260">
            <v>326600.49</v>
          </cell>
          <cell r="D260">
            <v>434.98</v>
          </cell>
          <cell r="E260">
            <v>0</v>
          </cell>
          <cell r="F260">
            <v>327035.46999999997</v>
          </cell>
          <cell r="G260">
            <v>327035.46999999997</v>
          </cell>
        </row>
        <row r="261">
          <cell r="A261" t="str">
            <v>11123991</v>
          </cell>
          <cell r="B261" t="str">
            <v>11123991 SANTANDER 65502327231 PROGRAMA NACIONAL DE CONSERVACION Y MANTENIMIENTO (PRONACOMA)</v>
          </cell>
          <cell r="C261">
            <v>1038443.11</v>
          </cell>
          <cell r="D261">
            <v>1383.05</v>
          </cell>
          <cell r="E261">
            <v>0</v>
          </cell>
          <cell r="F261">
            <v>1039826.16</v>
          </cell>
          <cell r="G261">
            <v>1039826.16</v>
          </cell>
        </row>
        <row r="262">
          <cell r="A262" t="str">
            <v>11123992</v>
          </cell>
          <cell r="B262" t="str">
            <v>11123992 SANTANDER 65502323868 PROGRAMA CONAFOR 2008</v>
          </cell>
          <cell r="C262">
            <v>3596477.56</v>
          </cell>
          <cell r="D262">
            <v>592065.15</v>
          </cell>
          <cell r="E262">
            <v>3761528.1</v>
          </cell>
          <cell r="F262">
            <v>427014.61</v>
          </cell>
          <cell r="G262">
            <v>427014.61</v>
          </cell>
        </row>
        <row r="263">
          <cell r="A263" t="str">
            <v>11124000</v>
          </cell>
          <cell r="B263" t="str">
            <v>11124000 CONCENTRADORAS PARA PROGRAMAS ESTATALES Y FEDERALES</v>
          </cell>
          <cell r="C263">
            <v>637455971.53000009</v>
          </cell>
          <cell r="D263">
            <v>2455018667.1999998</v>
          </cell>
          <cell r="E263">
            <v>2832329887.6199994</v>
          </cell>
          <cell r="F263">
            <v>260144751.10999995</v>
          </cell>
          <cell r="G263">
            <v>260144751.10999995</v>
          </cell>
        </row>
        <row r="264">
          <cell r="A264" t="str">
            <v>11124002</v>
          </cell>
          <cell r="B264" t="str">
            <v>11124002 BANORTE 0420628798 INDEMNIZACION DEL SEGURO AGRICOLA 2015 R-08</v>
          </cell>
          <cell r="C264">
            <v>629378.37</v>
          </cell>
          <cell r="D264">
            <v>1460048.28</v>
          </cell>
          <cell r="E264">
            <v>3336885</v>
          </cell>
          <cell r="F264">
            <v>-1247458.3500000001</v>
          </cell>
          <cell r="G264">
            <v>-1247458.3500000001</v>
          </cell>
        </row>
        <row r="265">
          <cell r="A265" t="str">
            <v>11124003</v>
          </cell>
          <cell r="B265" t="str">
            <v>11124003 BANORTE 0421757547 OFERTA TURISTICA 2016 R-21</v>
          </cell>
          <cell r="C265">
            <v>1368893.05</v>
          </cell>
          <cell r="D265">
            <v>4056.15</v>
          </cell>
          <cell r="E265">
            <v>974835.92</v>
          </cell>
          <cell r="F265">
            <v>398113.28000000003</v>
          </cell>
          <cell r="G265">
            <v>398113.28000000003</v>
          </cell>
        </row>
        <row r="266">
          <cell r="A266" t="str">
            <v>11124004</v>
          </cell>
          <cell r="B266" t="str">
            <v>11124004 BANORTE 0421757556 PUEBLOS MAGICOS 2016 R-21</v>
          </cell>
          <cell r="C266">
            <v>856907.3</v>
          </cell>
          <cell r="D266">
            <v>-349474.12</v>
          </cell>
          <cell r="E266">
            <v>500000</v>
          </cell>
          <cell r="F266">
            <v>7433.18</v>
          </cell>
          <cell r="G266">
            <v>7433.18</v>
          </cell>
        </row>
        <row r="267">
          <cell r="A267" t="str">
            <v>11124005</v>
          </cell>
          <cell r="B267" t="str">
            <v>11124005 BANORTE 0420594875 INDEMNIZACION DEL SEGURO GANADERO 2015</v>
          </cell>
          <cell r="C267">
            <v>-2410509.1</v>
          </cell>
          <cell r="D267">
            <v>3083943.89</v>
          </cell>
          <cell r="E267">
            <v>1426800</v>
          </cell>
          <cell r="F267">
            <v>-753365.21</v>
          </cell>
          <cell r="G267">
            <v>-753365.21</v>
          </cell>
        </row>
        <row r="268">
          <cell r="A268" t="str">
            <v>11124006</v>
          </cell>
          <cell r="B268" t="str">
            <v>11124006 BANORTE 0424669294 PROSPERA 2016 R-12</v>
          </cell>
          <cell r="C268">
            <v>0.11</v>
          </cell>
          <cell r="D268">
            <v>0</v>
          </cell>
          <cell r="E268">
            <v>0</v>
          </cell>
          <cell r="F268">
            <v>0.11</v>
          </cell>
          <cell r="G268">
            <v>0.11</v>
          </cell>
        </row>
        <row r="269">
          <cell r="A269" t="str">
            <v>11124007</v>
          </cell>
          <cell r="B269" t="str">
            <v>11124007 BANORTE 0426087708 SEGURO POPULAR 2016 R-12</v>
          </cell>
          <cell r="C269">
            <v>13409250.199999999</v>
          </cell>
          <cell r="D269">
            <v>12241870.57</v>
          </cell>
          <cell r="E269">
            <v>13630465.369999999</v>
          </cell>
          <cell r="F269">
            <v>12020655.4</v>
          </cell>
          <cell r="G269">
            <v>12020655.4</v>
          </cell>
        </row>
        <row r="270">
          <cell r="A270" t="str">
            <v>11124008</v>
          </cell>
          <cell r="B270" t="str">
            <v>11124008 BANORTE 0426645069 SMSXXI-16 INT CUBIERTAS</v>
          </cell>
          <cell r="C270">
            <v>728116.74</v>
          </cell>
          <cell r="D270">
            <v>1693267.37</v>
          </cell>
          <cell r="E270">
            <v>1835814.3</v>
          </cell>
          <cell r="F270">
            <v>585569.81000000006</v>
          </cell>
          <cell r="G270">
            <v>585569.81000000006</v>
          </cell>
        </row>
        <row r="271">
          <cell r="A271" t="str">
            <v>11124009</v>
          </cell>
          <cell r="B271" t="str">
            <v>11124009 BANORTE 0426931959 PRONAPRED 2016 R-04</v>
          </cell>
          <cell r="C271">
            <v>31357413.359999999</v>
          </cell>
          <cell r="D271">
            <v>82019.7</v>
          </cell>
          <cell r="E271">
            <v>29559191.949999999</v>
          </cell>
          <cell r="F271">
            <v>1880241.11</v>
          </cell>
          <cell r="G271">
            <v>1880241.11</v>
          </cell>
        </row>
        <row r="272">
          <cell r="A272" t="str">
            <v>11124010</v>
          </cell>
          <cell r="B272" t="str">
            <v>11124010 BANORTE 0428341114 SMSXXI-16 CAPITA R-12</v>
          </cell>
          <cell r="C272">
            <v>132471.26</v>
          </cell>
          <cell r="D272">
            <v>128777.84</v>
          </cell>
          <cell r="E272">
            <v>261201.24</v>
          </cell>
          <cell r="F272">
            <v>47.86</v>
          </cell>
          <cell r="G272">
            <v>47.86</v>
          </cell>
        </row>
        <row r="273">
          <cell r="A273" t="str">
            <v>11124012</v>
          </cell>
          <cell r="B273" t="str">
            <v>11124012 BANORTE 0435075631 CONVENIO DE COLABORACION SALTO, P.N. R-04</v>
          </cell>
          <cell r="C273">
            <v>0.1</v>
          </cell>
          <cell r="D273">
            <v>0</v>
          </cell>
          <cell r="E273">
            <v>0</v>
          </cell>
          <cell r="F273">
            <v>0.1</v>
          </cell>
          <cell r="G273">
            <v>0.1</v>
          </cell>
        </row>
        <row r="274">
          <cell r="A274" t="str">
            <v>11124013</v>
          </cell>
          <cell r="B274" t="str">
            <v>11124013 BANORTE 0436563676 ATENCION MEDICA 2016 R-12</v>
          </cell>
          <cell r="C274">
            <v>8.77</v>
          </cell>
          <cell r="D274">
            <v>0.02</v>
          </cell>
          <cell r="E274">
            <v>8.67</v>
          </cell>
          <cell r="F274">
            <v>0.12</v>
          </cell>
          <cell r="G274">
            <v>0.12</v>
          </cell>
        </row>
        <row r="275">
          <cell r="A275" t="str">
            <v>11124014</v>
          </cell>
          <cell r="B275" t="str">
            <v>11124014 BANORTE 0436563667 GASTOS CATASTROFICOS 2016 R-12</v>
          </cell>
          <cell r="C275">
            <v>21.19</v>
          </cell>
          <cell r="D275">
            <v>934117.7</v>
          </cell>
          <cell r="E275">
            <v>932410.09</v>
          </cell>
          <cell r="F275">
            <v>1728.8</v>
          </cell>
          <cell r="G275">
            <v>1728.8</v>
          </cell>
        </row>
        <row r="276">
          <cell r="A276" t="str">
            <v>11124015</v>
          </cell>
          <cell r="B276" t="str">
            <v>11124015 BANORTE 0438660346 CONTRATACION SEGURO AGRICOLA CATASTROFICO 2016 R-08</v>
          </cell>
          <cell r="C276">
            <v>14534.81</v>
          </cell>
          <cell r="D276">
            <v>56.09</v>
          </cell>
          <cell r="E276">
            <v>0</v>
          </cell>
          <cell r="F276">
            <v>14590.9</v>
          </cell>
          <cell r="G276">
            <v>14590.9</v>
          </cell>
        </row>
        <row r="277">
          <cell r="A277" t="str">
            <v>11124016</v>
          </cell>
          <cell r="B277" t="str">
            <v>11124016 BANORTE 0438875391 CONTRATACION SEGURO GANADERO CATASTROFICO 2016 R-08</v>
          </cell>
          <cell r="C277">
            <v>5551.44</v>
          </cell>
          <cell r="D277">
            <v>0</v>
          </cell>
          <cell r="E277">
            <v>0</v>
          </cell>
          <cell r="F277">
            <v>5551.44</v>
          </cell>
          <cell r="G277">
            <v>5551.44</v>
          </cell>
        </row>
        <row r="278">
          <cell r="A278" t="str">
            <v>11124017</v>
          </cell>
          <cell r="B278" t="str">
            <v>11124017 BANORTE 0448130192 PROYECTO INTEGRAL DE TELEMEDICINA PARA EL EDO DE DGO 2016 (R12)</v>
          </cell>
          <cell r="C278">
            <v>-0.65</v>
          </cell>
          <cell r="D278">
            <v>0.65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11124018</v>
          </cell>
          <cell r="B279" t="str">
            <v>11124018 BANORTE 0448444853 ATENCION MEDICA G005 2016 R-12</v>
          </cell>
          <cell r="C279">
            <v>3.87</v>
          </cell>
          <cell r="D279">
            <v>0</v>
          </cell>
          <cell r="E279">
            <v>0</v>
          </cell>
          <cell r="F279">
            <v>3.87</v>
          </cell>
          <cell r="G279">
            <v>3.87</v>
          </cell>
        </row>
        <row r="280">
          <cell r="A280" t="str">
            <v>11124019</v>
          </cell>
          <cell r="B280" t="str">
            <v>11124019 BANORTE 0438875391 CONTRATACION SEGURO GANADERO CATASTROFICO 2016 R-08</v>
          </cell>
          <cell r="C280">
            <v>5763497.8200000003</v>
          </cell>
          <cell r="D280">
            <v>165973.03</v>
          </cell>
          <cell r="E280">
            <v>5927421.0599999996</v>
          </cell>
          <cell r="F280">
            <v>2049.79</v>
          </cell>
          <cell r="G280">
            <v>2049.79</v>
          </cell>
        </row>
        <row r="281">
          <cell r="A281" t="str">
            <v>11124020</v>
          </cell>
          <cell r="B281" t="str">
            <v>11124020 BANORTE 0460991948 INDEMNIZACION SEGURO AGRICOLA 2016 R-08</v>
          </cell>
          <cell r="C281">
            <v>4502906.12</v>
          </cell>
          <cell r="D281">
            <v>36076192.82</v>
          </cell>
          <cell r="E281">
            <v>19387770.91</v>
          </cell>
          <cell r="F281">
            <v>21191328.030000001</v>
          </cell>
          <cell r="G281">
            <v>21191328.030000001</v>
          </cell>
        </row>
        <row r="282">
          <cell r="A282" t="str">
            <v>11124021</v>
          </cell>
          <cell r="B282" t="str">
            <v>11124021 BANORTE 0475321165 APERTURA DE CREDITO SIMPLE</v>
          </cell>
          <cell r="C282">
            <v>0</v>
          </cell>
          <cell r="D282">
            <v>500004935.41000003</v>
          </cell>
          <cell r="E282">
            <v>500000000.10000002</v>
          </cell>
          <cell r="F282">
            <v>4935.3100000000004</v>
          </cell>
          <cell r="G282">
            <v>4935.3100000000004</v>
          </cell>
        </row>
        <row r="283">
          <cell r="A283" t="str">
            <v>11124022</v>
          </cell>
          <cell r="B283" t="str">
            <v>11124022 BANORTE 0485447260RIESGOS SANITARIOS 2017 R-12</v>
          </cell>
          <cell r="C283">
            <v>0</v>
          </cell>
          <cell r="D283">
            <v>0.1</v>
          </cell>
          <cell r="E283">
            <v>0</v>
          </cell>
          <cell r="F283">
            <v>0.1</v>
          </cell>
          <cell r="G283">
            <v>0.1</v>
          </cell>
        </row>
        <row r="284">
          <cell r="A284" t="str">
            <v>11124201</v>
          </cell>
          <cell r="B284" t="str">
            <v>11124201 BANCOMER 0103846520 FORTALECIMIENTO FINANCIERO PARA IMPULSAR LA INVERSION "A" 2016</v>
          </cell>
          <cell r="C284">
            <v>32634762.079999998</v>
          </cell>
          <cell r="D284">
            <v>21536.959999999999</v>
          </cell>
          <cell r="E284">
            <v>14060107.710000001</v>
          </cell>
          <cell r="F284">
            <v>18596191.329999998</v>
          </cell>
          <cell r="G284">
            <v>18596191.329999998</v>
          </cell>
        </row>
        <row r="285">
          <cell r="A285" t="str">
            <v>11124202</v>
          </cell>
          <cell r="B285" t="str">
            <v>11124202 BANCOMER 0104159829 ESCUELAS DE TIEMPO COMPLETO CM16 R-11</v>
          </cell>
          <cell r="C285">
            <v>679.21</v>
          </cell>
          <cell r="D285">
            <v>110886163.16</v>
          </cell>
          <cell r="E285">
            <v>110886108.73999999</v>
          </cell>
          <cell r="F285">
            <v>733.63</v>
          </cell>
          <cell r="G285">
            <v>733.63</v>
          </cell>
        </row>
        <row r="286">
          <cell r="A286" t="str">
            <v>11124204</v>
          </cell>
          <cell r="B286" t="str">
            <v>11124204 BANCOMER 0104145887 INCLUSION Y EQUIDAD EDUCATIVA 2016 R-11</v>
          </cell>
          <cell r="C286">
            <v>13.63</v>
          </cell>
          <cell r="D286">
            <v>2</v>
          </cell>
          <cell r="E286">
            <v>0</v>
          </cell>
          <cell r="F286">
            <v>15.63</v>
          </cell>
          <cell r="G286">
            <v>15.63</v>
          </cell>
        </row>
        <row r="287">
          <cell r="A287" t="str">
            <v>11124205</v>
          </cell>
          <cell r="B287" t="str">
            <v>11124205 BANCOMER 0104146115 FORTALECIMIENTO DE LA CALIDAD EN EDUCACION BASICA 2016 R-11</v>
          </cell>
          <cell r="C287">
            <v>20.27</v>
          </cell>
          <cell r="D287">
            <v>1.5</v>
          </cell>
          <cell r="E287">
            <v>0</v>
          </cell>
          <cell r="F287">
            <v>21.77</v>
          </cell>
          <cell r="G287">
            <v>21.77</v>
          </cell>
        </row>
        <row r="288">
          <cell r="A288" t="str">
            <v>11124206</v>
          </cell>
          <cell r="B288" t="str">
            <v>11124206 BANCOMER 0104146298 PN DE CONVIVENCIA ESCOLAR 2016 (ESCUELA SEGURA) R-11</v>
          </cell>
          <cell r="C288">
            <v>0.34</v>
          </cell>
          <cell r="D288">
            <v>52889376.390000001</v>
          </cell>
          <cell r="E288">
            <v>52889376.390000001</v>
          </cell>
          <cell r="F288">
            <v>0.34</v>
          </cell>
          <cell r="G288">
            <v>0.34</v>
          </cell>
        </row>
        <row r="289">
          <cell r="A289" t="str">
            <v>11124207</v>
          </cell>
          <cell r="B289" t="str">
            <v>11124207 BANCOMER 0104146808 PN DE BECAS 2016 (MADRES JOVENES) R-11</v>
          </cell>
          <cell r="C289">
            <v>3.14</v>
          </cell>
          <cell r="D289">
            <v>0</v>
          </cell>
          <cell r="E289">
            <v>0</v>
          </cell>
          <cell r="F289">
            <v>3.14</v>
          </cell>
          <cell r="G289">
            <v>3.14</v>
          </cell>
        </row>
        <row r="290">
          <cell r="A290" t="str">
            <v>11124208</v>
          </cell>
          <cell r="B290" t="str">
            <v>11124208 BANCOMER 0104146921 PNIEB 2016 PN DE INGLES R-11</v>
          </cell>
          <cell r="C290">
            <v>62.16</v>
          </cell>
          <cell r="D290">
            <v>6.43</v>
          </cell>
          <cell r="E290">
            <v>0</v>
          </cell>
          <cell r="F290">
            <v>68.59</v>
          </cell>
          <cell r="G290">
            <v>68.59</v>
          </cell>
        </row>
        <row r="291">
          <cell r="A291" t="str">
            <v>11124211</v>
          </cell>
          <cell r="B291" t="str">
            <v>11124211 BANCOMER 0104384296 GASTOS INHERENTES EDUCACION 2016 R-11</v>
          </cell>
          <cell r="C291">
            <v>41734127.399999999</v>
          </cell>
          <cell r="D291">
            <v>1131825.97</v>
          </cell>
          <cell r="E291">
            <v>22783888.629999999</v>
          </cell>
          <cell r="F291">
            <v>20082064.739999998</v>
          </cell>
          <cell r="G291">
            <v>20082064.739999998</v>
          </cell>
        </row>
        <row r="292">
          <cell r="A292" t="str">
            <v>11124212</v>
          </cell>
          <cell r="B292" t="str">
            <v>11124212 BANCOMER 0104332547 TELEBACHILLERATO COMUNITARIO 2016 R-11</v>
          </cell>
          <cell r="C292">
            <v>38.22</v>
          </cell>
          <cell r="D292">
            <v>1828579.82</v>
          </cell>
          <cell r="E292">
            <v>1828575.17</v>
          </cell>
          <cell r="F292">
            <v>42.87</v>
          </cell>
          <cell r="G292">
            <v>42.87</v>
          </cell>
        </row>
        <row r="293">
          <cell r="A293" t="str">
            <v>11124213</v>
          </cell>
          <cell r="B293" t="str">
            <v>11124213 BANCOMER 0104783751 OBRAS Y ACCIONES 2016</v>
          </cell>
          <cell r="C293">
            <v>891526.28</v>
          </cell>
          <cell r="D293">
            <v>29682282.600000001</v>
          </cell>
          <cell r="E293">
            <v>20876498.350000001</v>
          </cell>
          <cell r="F293">
            <v>9697310.5299999993</v>
          </cell>
          <cell r="G293">
            <v>9697310.5299999993</v>
          </cell>
        </row>
        <row r="294">
          <cell r="A294" t="str">
            <v>11124214</v>
          </cell>
          <cell r="B294" t="str">
            <v>11124214 BANCOMER 0104783821 FOPRODEM LAGUNA (OSPI)</v>
          </cell>
          <cell r="C294">
            <v>216916.95</v>
          </cell>
          <cell r="D294">
            <v>2682518.83</v>
          </cell>
          <cell r="E294">
            <v>2680550.2799999998</v>
          </cell>
          <cell r="F294">
            <v>218885.5</v>
          </cell>
          <cell r="G294">
            <v>218885.5</v>
          </cell>
        </row>
        <row r="295">
          <cell r="A295" t="str">
            <v>11124215</v>
          </cell>
          <cell r="B295" t="str">
            <v>11124215 BANCOMER 0105152259 BAPISS 2016 R-11</v>
          </cell>
          <cell r="C295">
            <v>4.46</v>
          </cell>
          <cell r="D295">
            <v>0</v>
          </cell>
          <cell r="E295">
            <v>0</v>
          </cell>
          <cell r="F295">
            <v>4.46</v>
          </cell>
          <cell r="G295">
            <v>4.46</v>
          </cell>
        </row>
        <row r="296">
          <cell r="A296" t="str">
            <v>11124216</v>
          </cell>
          <cell r="B296" t="str">
            <v>11124216 BANCOMER 0105544580 PACTEN 2016 R-11</v>
          </cell>
          <cell r="C296">
            <v>73.41</v>
          </cell>
          <cell r="D296">
            <v>0</v>
          </cell>
          <cell r="E296">
            <v>0</v>
          </cell>
          <cell r="F296">
            <v>73.41</v>
          </cell>
          <cell r="G296">
            <v>73.41</v>
          </cell>
        </row>
        <row r="297">
          <cell r="A297" t="str">
            <v>11124218</v>
          </cell>
          <cell r="B297" t="str">
            <v>11124218 BANCOMER 0106169392 PAAGES 2016 R-11</v>
          </cell>
          <cell r="C297">
            <v>75.44</v>
          </cell>
          <cell r="D297">
            <v>0.19</v>
          </cell>
          <cell r="E297">
            <v>0</v>
          </cell>
          <cell r="F297">
            <v>75.63</v>
          </cell>
          <cell r="G297">
            <v>75.63</v>
          </cell>
        </row>
        <row r="298">
          <cell r="A298" t="str">
            <v>11124219</v>
          </cell>
          <cell r="B298" t="str">
            <v>11124219 BANCOMER 0107879032 FONDO DE INVERSION PARA LA INFRAESTRUCTURA</v>
          </cell>
          <cell r="C298">
            <v>48560884.780000001</v>
          </cell>
          <cell r="D298">
            <v>48562963.700000003</v>
          </cell>
          <cell r="E298">
            <v>97122690</v>
          </cell>
          <cell r="F298">
            <v>1158.48</v>
          </cell>
          <cell r="G298">
            <v>1158.48</v>
          </cell>
        </row>
        <row r="299">
          <cell r="A299" t="str">
            <v>11124221</v>
          </cell>
          <cell r="B299" t="str">
            <v>11124221 BANCOMER 0108548021 PRODEP TIPO BASICO 2016 R-11</v>
          </cell>
          <cell r="C299">
            <v>0</v>
          </cell>
          <cell r="D299">
            <v>183793.77</v>
          </cell>
          <cell r="E299">
            <v>0</v>
          </cell>
          <cell r="F299">
            <v>183793.77</v>
          </cell>
          <cell r="G299">
            <v>183793.77</v>
          </cell>
        </row>
        <row r="300">
          <cell r="A300" t="str">
            <v>11124224</v>
          </cell>
          <cell r="B300" t="str">
            <v>11124224 BANCOMER 0109607188 FORTALECIMIENTO FINANCIERO "E" 2016 R 23</v>
          </cell>
          <cell r="C300">
            <v>0</v>
          </cell>
          <cell r="D300">
            <v>1076384821.6300001</v>
          </cell>
          <cell r="E300">
            <v>1076276441.1099999</v>
          </cell>
          <cell r="F300">
            <v>108380.52</v>
          </cell>
          <cell r="G300">
            <v>108380.52</v>
          </cell>
        </row>
        <row r="301">
          <cell r="A301" t="str">
            <v>11124303</v>
          </cell>
          <cell r="B301" t="str">
            <v>11124303 SANTANDER 65505490746 COTAS 2016 R-16</v>
          </cell>
          <cell r="C301">
            <v>-131388.04</v>
          </cell>
          <cell r="D301">
            <v>781434.12</v>
          </cell>
          <cell r="E301">
            <v>648962</v>
          </cell>
          <cell r="F301">
            <v>1084.08</v>
          </cell>
          <cell r="G301">
            <v>1084.08</v>
          </cell>
        </row>
        <row r="302">
          <cell r="A302" t="str">
            <v>11124304</v>
          </cell>
          <cell r="B302" t="str">
            <v>11124304 SANTANDER 65505490763 COMISION DE CUENCA ALTO NAZAS 2016 R-16</v>
          </cell>
          <cell r="C302">
            <v>459.92</v>
          </cell>
          <cell r="D302">
            <v>100232.36</v>
          </cell>
          <cell r="E302">
            <v>100232</v>
          </cell>
          <cell r="F302">
            <v>460.28</v>
          </cell>
          <cell r="G302">
            <v>460.28</v>
          </cell>
        </row>
        <row r="303">
          <cell r="A303" t="str">
            <v>11124305</v>
          </cell>
          <cell r="B303" t="str">
            <v>11124305 SANTANDER 65505490780 RIOS PRESIDIOS AL SAN PEDRO 2016 R-16</v>
          </cell>
          <cell r="C303">
            <v>810.98</v>
          </cell>
          <cell r="D303">
            <v>300232.65999999997</v>
          </cell>
          <cell r="E303">
            <v>300232</v>
          </cell>
          <cell r="F303">
            <v>811.64</v>
          </cell>
          <cell r="G303">
            <v>811.64</v>
          </cell>
        </row>
        <row r="304">
          <cell r="A304" t="str">
            <v>11124306</v>
          </cell>
          <cell r="B304" t="str">
            <v>11124306 SANTANDER 65505490823 NAZAS AGUANAVAL 2016 R-16</v>
          </cell>
          <cell r="C304">
            <v>659.05</v>
          </cell>
          <cell r="D304">
            <v>250232.53</v>
          </cell>
          <cell r="E304">
            <v>250232</v>
          </cell>
          <cell r="F304">
            <v>659.58</v>
          </cell>
          <cell r="G304">
            <v>659.58</v>
          </cell>
        </row>
        <row r="305">
          <cell r="A305" t="str">
            <v>11124307</v>
          </cell>
          <cell r="B305" t="str">
            <v>11124307 SANTANDER 65505477707 FONDO MINERO 2016 R-15</v>
          </cell>
          <cell r="C305">
            <v>15061662.939999999</v>
          </cell>
          <cell r="D305">
            <v>319811.86</v>
          </cell>
          <cell r="E305">
            <v>7561480.5199999996</v>
          </cell>
          <cell r="F305">
            <v>7819994.2800000003</v>
          </cell>
          <cell r="G305">
            <v>7819994.2800000003</v>
          </cell>
        </row>
        <row r="306">
          <cell r="A306" t="str">
            <v>11124308</v>
          </cell>
          <cell r="B306" t="str">
            <v>11124308 SANTANDER 65505482919 FIDEICOMISO 2131 R-23</v>
          </cell>
          <cell r="C306">
            <v>233.07</v>
          </cell>
          <cell r="D306">
            <v>134567825.38999999</v>
          </cell>
          <cell r="E306">
            <v>134566696.59999999</v>
          </cell>
          <cell r="F306">
            <v>1361.86</v>
          </cell>
          <cell r="G306">
            <v>1361.86</v>
          </cell>
        </row>
        <row r="307">
          <cell r="A307" t="str">
            <v>11124309</v>
          </cell>
          <cell r="B307" t="str">
            <v>11124309 SANTANDER 65505478656 APAUR 2016 R-16</v>
          </cell>
          <cell r="C307">
            <v>24774113.25</v>
          </cell>
          <cell r="D307">
            <v>106088260.08</v>
          </cell>
          <cell r="E307">
            <v>130452178.87</v>
          </cell>
          <cell r="F307">
            <v>410194.46</v>
          </cell>
          <cell r="G307">
            <v>410194.46</v>
          </cell>
        </row>
        <row r="308">
          <cell r="A308" t="str">
            <v>11124310</v>
          </cell>
          <cell r="B308" t="str">
            <v>11124310 SANTANDER 65505478702 APARURAL 2016 R-16</v>
          </cell>
          <cell r="C308">
            <v>2031372.06</v>
          </cell>
          <cell r="D308">
            <v>30613410.02</v>
          </cell>
          <cell r="E308">
            <v>32451251.859999999</v>
          </cell>
          <cell r="F308">
            <v>193530.22</v>
          </cell>
          <cell r="G308">
            <v>193530.22</v>
          </cell>
        </row>
        <row r="309">
          <cell r="A309" t="str">
            <v>11124311</v>
          </cell>
          <cell r="B309" t="str">
            <v>11124311 SANTANDER 65505478778 AGUA LIMPIA 2016 R-16</v>
          </cell>
          <cell r="C309">
            <v>494317.23</v>
          </cell>
          <cell r="D309">
            <v>2512128.8199999998</v>
          </cell>
          <cell r="E309">
            <v>3002786.34</v>
          </cell>
          <cell r="F309">
            <v>3659.71</v>
          </cell>
          <cell r="G309">
            <v>3659.71</v>
          </cell>
        </row>
        <row r="310">
          <cell r="A310" t="str">
            <v>11124312</v>
          </cell>
          <cell r="B310" t="str">
            <v>11124312 SANTANDER 65505478838 PROSAN 2016 R-16</v>
          </cell>
          <cell r="C310">
            <v>50388.160000000003</v>
          </cell>
          <cell r="D310">
            <v>5079043.88</v>
          </cell>
          <cell r="E310">
            <v>5011501.8899999997</v>
          </cell>
          <cell r="F310">
            <v>117930.15</v>
          </cell>
          <cell r="G310">
            <v>117930.15</v>
          </cell>
        </row>
        <row r="311">
          <cell r="A311" t="str">
            <v>11124313</v>
          </cell>
          <cell r="B311" t="str">
            <v>11124313 SANTANDER 65505479006 PRODI 2016 R-16</v>
          </cell>
          <cell r="C311">
            <v>1356.06</v>
          </cell>
          <cell r="D311">
            <v>100534.46</v>
          </cell>
          <cell r="E311">
            <v>100000</v>
          </cell>
          <cell r="F311">
            <v>1890.52</v>
          </cell>
          <cell r="G311">
            <v>1890.52</v>
          </cell>
        </row>
        <row r="312">
          <cell r="A312" t="str">
            <v>11124315</v>
          </cell>
          <cell r="B312" t="str">
            <v>11124315 SANTANDER 65505548350 FEIEF 2016 R-23</v>
          </cell>
          <cell r="C312">
            <v>295284.68</v>
          </cell>
          <cell r="D312">
            <v>246.07</v>
          </cell>
          <cell r="E312">
            <v>0</v>
          </cell>
          <cell r="F312">
            <v>295530.75</v>
          </cell>
          <cell r="G312">
            <v>295530.75</v>
          </cell>
        </row>
        <row r="313">
          <cell r="A313" t="str">
            <v>11124316</v>
          </cell>
          <cell r="B313" t="str">
            <v>11124316 SANTANDER 65505538263 PROII FEDERAL 2016 R-06</v>
          </cell>
          <cell r="C313">
            <v>2294227.92</v>
          </cell>
          <cell r="D313">
            <v>16400484.67</v>
          </cell>
          <cell r="E313">
            <v>16708500.130000001</v>
          </cell>
          <cell r="F313">
            <v>1986212.46</v>
          </cell>
          <cell r="G313">
            <v>1986212.46</v>
          </cell>
        </row>
        <row r="314">
          <cell r="A314" t="str">
            <v>11124317</v>
          </cell>
          <cell r="B314" t="str">
            <v>11124317 SANTANDER 65505538277 PROII ESTATAL Y MUNICIPAL 2016</v>
          </cell>
          <cell r="C314">
            <v>8722887.1500000004</v>
          </cell>
          <cell r="D314">
            <v>8439853.9399999995</v>
          </cell>
          <cell r="E314">
            <v>14189652.9</v>
          </cell>
          <cell r="F314">
            <v>2973088.19</v>
          </cell>
          <cell r="G314">
            <v>2973088.19</v>
          </cell>
        </row>
        <row r="315">
          <cell r="A315" t="str">
            <v>11124318</v>
          </cell>
          <cell r="B315" t="str">
            <v>11124318 SANTANDER 65505566292 PROVISION PARA LA ARMONIZACION CONTABLE 2016</v>
          </cell>
          <cell r="C315">
            <v>-0.11</v>
          </cell>
          <cell r="D315">
            <v>0.11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11124320</v>
          </cell>
          <cell r="B316" t="str">
            <v>11124320 SANTANDER 65505584891 FIDEICOMISO PARA EL DESARROLLO FORESTAL 2016 R-16</v>
          </cell>
          <cell r="C316">
            <v>1354822.98</v>
          </cell>
          <cell r="D316">
            <v>1603.63</v>
          </cell>
          <cell r="E316">
            <v>1337416.49</v>
          </cell>
          <cell r="F316">
            <v>19010.12</v>
          </cell>
          <cell r="G316">
            <v>19010.12</v>
          </cell>
        </row>
        <row r="317">
          <cell r="A317" t="str">
            <v>11124321</v>
          </cell>
          <cell r="B317" t="str">
            <v>11124321 SANTANDER 65505620715 FOMENTO A LA AGRICULTURA 2016 R-08</v>
          </cell>
          <cell r="C317">
            <v>51310.61</v>
          </cell>
          <cell r="D317">
            <v>42.76</v>
          </cell>
          <cell r="E317">
            <v>0</v>
          </cell>
          <cell r="F317">
            <v>51353.37</v>
          </cell>
          <cell r="G317">
            <v>51353.37</v>
          </cell>
        </row>
        <row r="318">
          <cell r="A318" t="str">
            <v>11124322</v>
          </cell>
          <cell r="B318" t="str">
            <v>11124322 SANTANDER 65505633584 SECTOR ALIMENTOS I. 3584. FII. DGO R-10</v>
          </cell>
          <cell r="C318">
            <v>40509.71</v>
          </cell>
          <cell r="D318">
            <v>33.76</v>
          </cell>
          <cell r="E318">
            <v>0</v>
          </cell>
          <cell r="F318">
            <v>40543.47</v>
          </cell>
          <cell r="G318">
            <v>40543.47</v>
          </cell>
        </row>
        <row r="319">
          <cell r="A319" t="str">
            <v>11124323</v>
          </cell>
          <cell r="B319" t="str">
            <v>11124323 SANTANDER 65505633627 SECTOR ALIMENTOS II. 3627. FII. DGO R-10</v>
          </cell>
          <cell r="C319">
            <v>40483</v>
          </cell>
          <cell r="D319">
            <v>33.74</v>
          </cell>
          <cell r="E319">
            <v>0</v>
          </cell>
          <cell r="F319">
            <v>40516.74</v>
          </cell>
          <cell r="G319">
            <v>40516.74</v>
          </cell>
        </row>
        <row r="320">
          <cell r="A320" t="str">
            <v>11124324</v>
          </cell>
          <cell r="B320" t="str">
            <v>11124324 SANTANDER 65505633658 SECTOR ALIMENTOS III. 3658. FII. DGO R-10</v>
          </cell>
          <cell r="C320">
            <v>40742.53</v>
          </cell>
          <cell r="D320">
            <v>33.950000000000003</v>
          </cell>
          <cell r="E320">
            <v>0</v>
          </cell>
          <cell r="F320">
            <v>40776.480000000003</v>
          </cell>
          <cell r="G320">
            <v>40776.480000000003</v>
          </cell>
        </row>
        <row r="321">
          <cell r="A321" t="str">
            <v>11124325</v>
          </cell>
          <cell r="B321" t="str">
            <v>11124325 SANTANDER 65505633689 TIENDA DE ABARROTES I. 3689. FII. DGO. R-10</v>
          </cell>
          <cell r="C321">
            <v>40715.83</v>
          </cell>
          <cell r="D321">
            <v>33.93</v>
          </cell>
          <cell r="E321">
            <v>0</v>
          </cell>
          <cell r="F321">
            <v>40749.760000000002</v>
          </cell>
          <cell r="G321">
            <v>40749.760000000002</v>
          </cell>
        </row>
        <row r="322">
          <cell r="A322" t="str">
            <v>11124326</v>
          </cell>
          <cell r="B322" t="str">
            <v>11124326 SANTANDER 65505633749 TIENDA DE ABARROTES II. 3749. FII. DGO R-10</v>
          </cell>
          <cell r="C322">
            <v>40715.83</v>
          </cell>
          <cell r="D322">
            <v>33.93</v>
          </cell>
          <cell r="E322">
            <v>0</v>
          </cell>
          <cell r="F322">
            <v>40749.760000000002</v>
          </cell>
          <cell r="G322">
            <v>40749.760000000002</v>
          </cell>
        </row>
        <row r="323">
          <cell r="A323" t="str">
            <v>11124327</v>
          </cell>
          <cell r="B323" t="str">
            <v>11124327 SANTANDER 65505633783 TALLERES MECANICOS I. 3783. FII. DGO R-10</v>
          </cell>
          <cell r="C323">
            <v>40742.53</v>
          </cell>
          <cell r="D323">
            <v>33.950000000000003</v>
          </cell>
          <cell r="E323">
            <v>0</v>
          </cell>
          <cell r="F323">
            <v>40776.480000000003</v>
          </cell>
          <cell r="G323">
            <v>40776.480000000003</v>
          </cell>
        </row>
        <row r="324">
          <cell r="A324" t="str">
            <v>11124328</v>
          </cell>
          <cell r="B324" t="str">
            <v>11124328 SANTANDER 65505633826 TALLERES MECANICOS II. 3826. FII. DGO R-10</v>
          </cell>
          <cell r="C324">
            <v>40742.53</v>
          </cell>
          <cell r="D324">
            <v>33.950000000000003</v>
          </cell>
          <cell r="E324">
            <v>0</v>
          </cell>
          <cell r="F324">
            <v>40776.480000000003</v>
          </cell>
          <cell r="G324">
            <v>40776.480000000003</v>
          </cell>
        </row>
        <row r="325">
          <cell r="A325" t="str">
            <v>11124329</v>
          </cell>
          <cell r="B325" t="str">
            <v>11124329 SANTANDER 65505633903 TALLERES MECANICOS III. 3903. FII. DGO R-10</v>
          </cell>
          <cell r="C325">
            <v>40742.53</v>
          </cell>
          <cell r="D325">
            <v>33.950000000000003</v>
          </cell>
          <cell r="E325">
            <v>0</v>
          </cell>
          <cell r="F325">
            <v>40776.480000000003</v>
          </cell>
          <cell r="G325">
            <v>40776.480000000003</v>
          </cell>
        </row>
        <row r="326">
          <cell r="A326" t="str">
            <v>11124330</v>
          </cell>
          <cell r="B326" t="str">
            <v>11124330 SANTANDER 65505633948 REFACCIONARIAS II. 3948. FII. DGO R-10</v>
          </cell>
          <cell r="C326">
            <v>40722.5</v>
          </cell>
          <cell r="D326">
            <v>33.94</v>
          </cell>
          <cell r="E326">
            <v>0</v>
          </cell>
          <cell r="F326">
            <v>40756.44</v>
          </cell>
          <cell r="G326">
            <v>40756.44</v>
          </cell>
        </row>
        <row r="327">
          <cell r="A327" t="str">
            <v>11124331</v>
          </cell>
          <cell r="B327" t="str">
            <v>11124331 SANTANDER 65505633982 REFACCIONARIAS I. 3982. FII. DGO R-10</v>
          </cell>
          <cell r="C327">
            <v>40722.5</v>
          </cell>
          <cell r="D327">
            <v>33.94</v>
          </cell>
          <cell r="E327">
            <v>0</v>
          </cell>
          <cell r="F327">
            <v>40756.44</v>
          </cell>
          <cell r="G327">
            <v>40756.44</v>
          </cell>
        </row>
        <row r="328">
          <cell r="A328" t="str">
            <v>11124332</v>
          </cell>
          <cell r="B328" t="str">
            <v>11124332 SANTANDER 65505634025 FERRETERAS I. 4025. FII. DGO R-10</v>
          </cell>
          <cell r="C328">
            <v>40469.65</v>
          </cell>
          <cell r="D328">
            <v>33.72</v>
          </cell>
          <cell r="E328">
            <v>0</v>
          </cell>
          <cell r="F328">
            <v>40503.370000000003</v>
          </cell>
          <cell r="G328">
            <v>40503.370000000003</v>
          </cell>
        </row>
        <row r="329">
          <cell r="A329" t="str">
            <v>11124333</v>
          </cell>
          <cell r="B329" t="str">
            <v>11124333 SANTANDER 65505634039 FERRETERAS II. 4039. FII. DGO R-10</v>
          </cell>
          <cell r="C329">
            <v>150893.68</v>
          </cell>
          <cell r="D329">
            <v>125.74</v>
          </cell>
          <cell r="E329">
            <v>110000</v>
          </cell>
          <cell r="F329">
            <v>41019.42</v>
          </cell>
          <cell r="G329">
            <v>41019.42</v>
          </cell>
        </row>
        <row r="330">
          <cell r="A330" t="str">
            <v>11124334</v>
          </cell>
          <cell r="B330" t="str">
            <v>11124334 SANTANDER 65505634087 TIENDA DE ABARROTES. 4087. FII. G.PALACIO R-10</v>
          </cell>
          <cell r="C330">
            <v>241027.05</v>
          </cell>
          <cell r="D330">
            <v>200.86</v>
          </cell>
          <cell r="E330">
            <v>200000</v>
          </cell>
          <cell r="F330">
            <v>41227.910000000003</v>
          </cell>
          <cell r="G330">
            <v>41227.910000000003</v>
          </cell>
        </row>
        <row r="331">
          <cell r="A331" t="str">
            <v>11124335</v>
          </cell>
          <cell r="B331" t="str">
            <v>11124335 SANTANDER 65505634090 ESTETICAS. 4090. FII. G. PALACIO R-10</v>
          </cell>
          <cell r="C331">
            <v>241027.05</v>
          </cell>
          <cell r="D331">
            <v>200.86</v>
          </cell>
          <cell r="E331">
            <v>200000</v>
          </cell>
          <cell r="F331">
            <v>41227.910000000003</v>
          </cell>
          <cell r="G331">
            <v>41227.910000000003</v>
          </cell>
        </row>
        <row r="332">
          <cell r="A332" t="str">
            <v>11124336</v>
          </cell>
          <cell r="B332" t="str">
            <v>11124336 SANTANDER 65505634133 ALIMENTOS. 4133. FII. G. PALACIO R-10</v>
          </cell>
          <cell r="C332">
            <v>241027.05</v>
          </cell>
          <cell r="D332">
            <v>200.86</v>
          </cell>
          <cell r="E332">
            <v>200000</v>
          </cell>
          <cell r="F332">
            <v>41227.910000000003</v>
          </cell>
          <cell r="G332">
            <v>41227.910000000003</v>
          </cell>
        </row>
        <row r="333">
          <cell r="A333" t="str">
            <v>11124337</v>
          </cell>
          <cell r="B333" t="str">
            <v>11124337 SANTANDER 65505634164 FERRETERAS. 4164. FII. G. PALACIO R-10</v>
          </cell>
          <cell r="C333">
            <v>241027.05</v>
          </cell>
          <cell r="D333">
            <v>200.86</v>
          </cell>
          <cell r="E333">
            <v>200000</v>
          </cell>
          <cell r="F333">
            <v>41227.910000000003</v>
          </cell>
          <cell r="G333">
            <v>41227.910000000003</v>
          </cell>
        </row>
        <row r="334">
          <cell r="A334" t="str">
            <v>11124338</v>
          </cell>
          <cell r="B334" t="str">
            <v>11124338 SANTANDER 65505634210 REFACCIONARIAS. 4210. FII. G. PALACIO R-10</v>
          </cell>
          <cell r="C334">
            <v>241027.05</v>
          </cell>
          <cell r="D334">
            <v>200.86</v>
          </cell>
          <cell r="E334">
            <v>200000</v>
          </cell>
          <cell r="F334">
            <v>41227.910000000003</v>
          </cell>
          <cell r="G334">
            <v>41227.910000000003</v>
          </cell>
        </row>
        <row r="335">
          <cell r="A335" t="str">
            <v>11124339</v>
          </cell>
          <cell r="B335" t="str">
            <v>11124339 SANTANDER 65505634224 SECTOR ALIMENTOS. 4224. FII. LERDO R-10</v>
          </cell>
          <cell r="C335">
            <v>241027.05</v>
          </cell>
          <cell r="D335">
            <v>200.86</v>
          </cell>
          <cell r="E335">
            <v>200000</v>
          </cell>
          <cell r="F335">
            <v>41227.910000000003</v>
          </cell>
          <cell r="G335">
            <v>41227.910000000003</v>
          </cell>
        </row>
        <row r="336">
          <cell r="A336" t="str">
            <v>11124340</v>
          </cell>
          <cell r="B336" t="str">
            <v>11124340 SANTANDER 65505634238 REFACCIONARIAS. 4238. FII. LERDO R-10</v>
          </cell>
          <cell r="C336">
            <v>241027.05</v>
          </cell>
          <cell r="D336">
            <v>200.86</v>
          </cell>
          <cell r="E336">
            <v>200000</v>
          </cell>
          <cell r="F336">
            <v>41227.910000000003</v>
          </cell>
          <cell r="G336">
            <v>41227.910000000003</v>
          </cell>
        </row>
        <row r="337">
          <cell r="A337" t="str">
            <v>11124341</v>
          </cell>
          <cell r="B337" t="str">
            <v>11124341 SANTANDER 65505634241 FERRETERAS. 4241. FII. LERDO R-10</v>
          </cell>
          <cell r="C337">
            <v>241027.05</v>
          </cell>
          <cell r="D337">
            <v>200.86</v>
          </cell>
          <cell r="E337">
            <v>200000</v>
          </cell>
          <cell r="F337">
            <v>41227.910000000003</v>
          </cell>
          <cell r="G337">
            <v>41227.910000000003</v>
          </cell>
        </row>
        <row r="338">
          <cell r="A338" t="str">
            <v>11124342</v>
          </cell>
          <cell r="B338" t="str">
            <v>11124342 SANTANDER 65505634301 MICROEMPRESAS TURISTICAS. 4301.EDO. DGO. R-10</v>
          </cell>
          <cell r="C338">
            <v>1264402.8500000001</v>
          </cell>
          <cell r="D338">
            <v>1053.67</v>
          </cell>
          <cell r="E338">
            <v>200000</v>
          </cell>
          <cell r="F338">
            <v>1065456.52</v>
          </cell>
          <cell r="G338">
            <v>1065456.52</v>
          </cell>
        </row>
        <row r="339">
          <cell r="A339" t="str">
            <v>11124343</v>
          </cell>
          <cell r="B339" t="str">
            <v>11124343 SANTANDER 65505634363 RED DE APOYO AL EMPRENDEDOR EDO DGO. R-10</v>
          </cell>
          <cell r="C339">
            <v>3080735.18</v>
          </cell>
          <cell r="D339">
            <v>2567.2800000000002</v>
          </cell>
          <cell r="E339">
            <v>0</v>
          </cell>
          <cell r="F339">
            <v>3083302.46</v>
          </cell>
          <cell r="G339">
            <v>3083302.46</v>
          </cell>
        </row>
        <row r="340">
          <cell r="A340" t="str">
            <v>11124344</v>
          </cell>
          <cell r="B340" t="str">
            <v>11124344 SANTANDER 65505685482 MIPYMES 5482 SECTOR TURISMO Y SERVICIOS EDO DGO R-10</v>
          </cell>
          <cell r="C340">
            <v>1620153.58</v>
          </cell>
          <cell r="D340">
            <v>95.99</v>
          </cell>
          <cell r="E340">
            <v>0</v>
          </cell>
          <cell r="F340">
            <v>1620249.57</v>
          </cell>
          <cell r="G340">
            <v>1620249.57</v>
          </cell>
        </row>
        <row r="341">
          <cell r="A341" t="str">
            <v>11124345</v>
          </cell>
          <cell r="B341" t="str">
            <v>11124345 SANTANDER 65505685511 FORMACION P/MICROEMPRESAS 5511 ED</v>
          </cell>
          <cell r="C341">
            <v>400033.96</v>
          </cell>
          <cell r="D341">
            <v>23.7</v>
          </cell>
          <cell r="E341">
            <v>0</v>
          </cell>
          <cell r="F341">
            <v>400057.66</v>
          </cell>
          <cell r="G341">
            <v>400057.66</v>
          </cell>
        </row>
        <row r="342">
          <cell r="A342" t="str">
            <v>11124346</v>
          </cell>
          <cell r="B342" t="str">
            <v>11124346 SANTANDER 65505685539 FORMACION P/MICROEMPRESAS 5539 EDI DGO GRUPO I R-10</v>
          </cell>
          <cell r="C342">
            <v>400033.97</v>
          </cell>
          <cell r="D342">
            <v>23.7</v>
          </cell>
          <cell r="E342">
            <v>0</v>
          </cell>
          <cell r="F342">
            <v>400057.67</v>
          </cell>
          <cell r="G342">
            <v>400057.67</v>
          </cell>
        </row>
        <row r="343">
          <cell r="A343" t="str">
            <v>11124347</v>
          </cell>
          <cell r="B343" t="str">
            <v>11124347 SANTANDER 65505685573 INDUSTRIA DE LA CONSTRUCCION 5573 EN DURANGO R-10</v>
          </cell>
          <cell r="C343">
            <v>1740364.29</v>
          </cell>
          <cell r="D343">
            <v>103.12</v>
          </cell>
          <cell r="E343">
            <v>943000</v>
          </cell>
          <cell r="F343">
            <v>797467.41</v>
          </cell>
          <cell r="G343">
            <v>797467.41</v>
          </cell>
        </row>
        <row r="344">
          <cell r="A344" t="str">
            <v>11124348</v>
          </cell>
          <cell r="B344" t="str">
            <v>11124348 SANTANDER 65505685616 MIPYMES 5616 SECTOR COMERCIO EDO D</v>
          </cell>
          <cell r="C344">
            <v>1620153.56</v>
          </cell>
          <cell r="D344">
            <v>95.99</v>
          </cell>
          <cell r="E344">
            <v>1215100</v>
          </cell>
          <cell r="F344">
            <v>405149.55</v>
          </cell>
          <cell r="G344">
            <v>405149.55</v>
          </cell>
        </row>
        <row r="345">
          <cell r="A345" t="str">
            <v>11124349</v>
          </cell>
          <cell r="B345" t="str">
            <v>11124349 SANTANDER 65505683402 PROGRAMAS REGIONALES 2016 R-23</v>
          </cell>
          <cell r="C345">
            <v>445.26</v>
          </cell>
          <cell r="D345">
            <v>14702271.4</v>
          </cell>
          <cell r="E345">
            <v>14702271.4</v>
          </cell>
          <cell r="F345">
            <v>445.26</v>
          </cell>
          <cell r="G345">
            <v>445.26</v>
          </cell>
        </row>
        <row r="346">
          <cell r="A346" t="str">
            <v>11124350</v>
          </cell>
          <cell r="B346" t="str">
            <v>11124350 SANTANDER 65505698116 MICROEMPRESAS 8116 FII MPIO DGO GP LDO PN TAM SP Y MEZQ</v>
          </cell>
          <cell r="C346">
            <v>1062960</v>
          </cell>
          <cell r="D346">
            <v>29.38</v>
          </cell>
          <cell r="E346">
            <v>0</v>
          </cell>
          <cell r="F346">
            <v>1062989.3799999999</v>
          </cell>
          <cell r="G346">
            <v>1062989.3799999999</v>
          </cell>
        </row>
        <row r="347">
          <cell r="A347" t="str">
            <v>11124351</v>
          </cell>
          <cell r="B347" t="str">
            <v>11124351 SANTANDER 65505698147 MICROEMPRESAS 8147 MEDIANTE TIC'S LA LAGUNA</v>
          </cell>
          <cell r="C347">
            <v>0</v>
          </cell>
          <cell r="D347">
            <v>2095280</v>
          </cell>
          <cell r="E347">
            <v>1160</v>
          </cell>
          <cell r="F347">
            <v>2094120</v>
          </cell>
          <cell r="G347">
            <v>2094120</v>
          </cell>
        </row>
        <row r="348">
          <cell r="A348" t="str">
            <v>11124352</v>
          </cell>
          <cell r="B348" t="str">
            <v>11124352 SANTANDER 65505698164 MICROEMPRESAS 8164 MEDIANTE TIC'S MPIO DGO</v>
          </cell>
          <cell r="C348">
            <v>0</v>
          </cell>
          <cell r="D348">
            <v>4987160</v>
          </cell>
          <cell r="E348">
            <v>1160</v>
          </cell>
          <cell r="F348">
            <v>4986000</v>
          </cell>
          <cell r="G348">
            <v>4986000</v>
          </cell>
        </row>
        <row r="349">
          <cell r="A349" t="str">
            <v>11124354</v>
          </cell>
          <cell r="B349" t="str">
            <v>11124354 SANTANDER 65505740840 FORTALECIMIENTO P/IMPULSAR LA INV "B" 2016 R-23</v>
          </cell>
          <cell r="C349">
            <v>9244231.25</v>
          </cell>
          <cell r="D349">
            <v>547.72</v>
          </cell>
          <cell r="E349">
            <v>1360956.04</v>
          </cell>
          <cell r="F349">
            <v>7883822.9299999997</v>
          </cell>
          <cell r="G349">
            <v>7883822.9299999997</v>
          </cell>
        </row>
        <row r="350">
          <cell r="A350" t="str">
            <v>11124355</v>
          </cell>
          <cell r="B350" t="str">
            <v>11124355 SANTANDER 65505721570 CULTURA DEL AGUA 2016 R-16</v>
          </cell>
          <cell r="C350">
            <v>14.81</v>
          </cell>
          <cell r="D350">
            <v>500014.81</v>
          </cell>
          <cell r="E350">
            <v>500029.62</v>
          </cell>
          <cell r="F350">
            <v>0</v>
          </cell>
          <cell r="G350">
            <v>0</v>
          </cell>
        </row>
        <row r="351">
          <cell r="A351" t="str">
            <v>11124356</v>
          </cell>
          <cell r="B351" t="str">
            <v>11124356 SANTANDER 65505749819 CREANDO Y FOMENTANDO 9819 UNA CULTURA EMPRENDEDORA EN EL EDO DE DGO FASE II 2016</v>
          </cell>
          <cell r="C351">
            <v>2280216.15</v>
          </cell>
          <cell r="D351">
            <v>135.1</v>
          </cell>
          <cell r="E351">
            <v>0</v>
          </cell>
          <cell r="F351">
            <v>2280351.25</v>
          </cell>
          <cell r="G351">
            <v>2280351.25</v>
          </cell>
        </row>
        <row r="352">
          <cell r="A352" t="str">
            <v>11124802</v>
          </cell>
          <cell r="B352" t="str">
            <v>11124802 BANAMEX 7010-1657475 FORTASEG 2016 R-04</v>
          </cell>
          <cell r="C352">
            <v>12812.35</v>
          </cell>
          <cell r="D352">
            <v>49.44</v>
          </cell>
          <cell r="E352">
            <v>348</v>
          </cell>
          <cell r="F352">
            <v>12513.79</v>
          </cell>
          <cell r="G352">
            <v>12513.79</v>
          </cell>
        </row>
        <row r="353">
          <cell r="A353" t="str">
            <v>11124803</v>
          </cell>
          <cell r="B353" t="str">
            <v>11124803 BANAMEX 7010-2440011 BRIGADA INCENDIOS CONAFOR R-16</v>
          </cell>
          <cell r="C353">
            <v>2905.16</v>
          </cell>
          <cell r="D353">
            <v>8.07</v>
          </cell>
          <cell r="E353">
            <v>2913.23</v>
          </cell>
          <cell r="F353">
            <v>0</v>
          </cell>
          <cell r="G353">
            <v>0</v>
          </cell>
        </row>
        <row r="354">
          <cell r="A354" t="str">
            <v>11124804</v>
          </cell>
          <cell r="B354" t="str">
            <v>11124804 BANAMEX 7010-2440038 REGISTRO CIVIL RECURSO FEDERAL 2016 MODERNIZACION INTEGRAL R-04</v>
          </cell>
          <cell r="C354">
            <v>1183245.5900000001</v>
          </cell>
          <cell r="D354">
            <v>3622.95</v>
          </cell>
          <cell r="E354">
            <v>1123013.29</v>
          </cell>
          <cell r="F354">
            <v>63855.25</v>
          </cell>
          <cell r="G354">
            <v>63855.25</v>
          </cell>
        </row>
        <row r="355">
          <cell r="A355" t="str">
            <v>11124805</v>
          </cell>
          <cell r="B355" t="str">
            <v>11124805 BANAMEX 7010-2864598 REGISTRO CIVIL RECURSO ESTATAL 2016 MODERNIZACION INTEGRAL</v>
          </cell>
          <cell r="C355">
            <v>0</v>
          </cell>
          <cell r="D355">
            <v>567683.57999999996</v>
          </cell>
          <cell r="E355">
            <v>123502.96</v>
          </cell>
          <cell r="F355">
            <v>444180.62</v>
          </cell>
          <cell r="G355">
            <v>444180.62</v>
          </cell>
        </row>
        <row r="356">
          <cell r="A356" t="str">
            <v>11124806</v>
          </cell>
          <cell r="B356" t="str">
            <v>11124806 BANAMEX 77011-1179563 FOADIS 2016 R-23</v>
          </cell>
          <cell r="C356">
            <v>0</v>
          </cell>
          <cell r="D356">
            <v>24936770.550000001</v>
          </cell>
          <cell r="E356">
            <v>24931882.510000002</v>
          </cell>
          <cell r="F356">
            <v>4888.04</v>
          </cell>
          <cell r="G356">
            <v>4888.04</v>
          </cell>
        </row>
        <row r="357">
          <cell r="A357" t="str">
            <v>11124807</v>
          </cell>
          <cell r="B357" t="str">
            <v>11124807 BANAMEX 77011-1179571 PROYECTOS DE DESARROLLO REGIONAL 2016 R-23</v>
          </cell>
          <cell r="C357">
            <v>12174946</v>
          </cell>
          <cell r="D357">
            <v>6204022.1900000004</v>
          </cell>
          <cell r="E357">
            <v>1963984.12</v>
          </cell>
          <cell r="F357">
            <v>16414984.07</v>
          </cell>
          <cell r="G357">
            <v>16414984.07</v>
          </cell>
        </row>
        <row r="358">
          <cell r="A358" t="str">
            <v>11124808</v>
          </cell>
          <cell r="B358" t="str">
            <v>11124808 BANAMEX 7010-6972409 CONSTRUCCION Y MODERNIZACION DE CAMINOS RURALES Y CARRETERAS ALIMENTADORAS "B" 2016 R-09</v>
          </cell>
          <cell r="C358">
            <v>6938824.8200000003</v>
          </cell>
          <cell r="D358">
            <v>460377.48</v>
          </cell>
          <cell r="E358">
            <v>7102937.7400000002</v>
          </cell>
          <cell r="F358">
            <v>296264.56</v>
          </cell>
          <cell r="G358">
            <v>296264.56</v>
          </cell>
        </row>
        <row r="359">
          <cell r="A359" t="str">
            <v>11124810</v>
          </cell>
          <cell r="B359" t="str">
            <v>11124810 BANAMEX 7010-212739 PROTECC. PERSONAS EDO. DE NECESIDAD 2016</v>
          </cell>
          <cell r="C359">
            <v>2604.08</v>
          </cell>
          <cell r="D359">
            <v>10.050000000000001</v>
          </cell>
          <cell r="E359">
            <v>348</v>
          </cell>
          <cell r="F359">
            <v>2266.13</v>
          </cell>
          <cell r="G359">
            <v>2266.13</v>
          </cell>
        </row>
        <row r="360">
          <cell r="A360" t="str">
            <v>11124811</v>
          </cell>
          <cell r="B360" t="str">
            <v>11124811 BANAMEX 7011-2453855 FONDO CONCURSABLE DE INVERSION EN INFRAESTRUCTURA 2016 R-11</v>
          </cell>
          <cell r="C360">
            <v>0</v>
          </cell>
          <cell r="D360">
            <v>750186.47</v>
          </cell>
          <cell r="E360">
            <v>1043</v>
          </cell>
          <cell r="F360">
            <v>749143.47</v>
          </cell>
          <cell r="G360">
            <v>749143.47</v>
          </cell>
        </row>
        <row r="361">
          <cell r="A361" t="str">
            <v>11124812</v>
          </cell>
          <cell r="B361" t="str">
            <v>11124812 BANAMEX 7011-3411501 FPGC 2016 HEGP R-12</v>
          </cell>
          <cell r="C361">
            <v>20292.830000000002</v>
          </cell>
          <cell r="D361">
            <v>124081183.01000001</v>
          </cell>
          <cell r="E361">
            <v>45223006</v>
          </cell>
          <cell r="F361">
            <v>78878469.840000004</v>
          </cell>
          <cell r="G361">
            <v>78878469.840000004</v>
          </cell>
        </row>
        <row r="362">
          <cell r="A362" t="str">
            <v>11124815</v>
          </cell>
          <cell r="B362" t="str">
            <v>11124815 BANAMEX 7011-3902165 FORTALECIMIENTO FINANCIERO "C" 2016 R-23</v>
          </cell>
          <cell r="C362">
            <v>0</v>
          </cell>
          <cell r="D362">
            <v>30743803.989999998</v>
          </cell>
          <cell r="E362">
            <v>11116840.73</v>
          </cell>
          <cell r="F362">
            <v>19626963.260000002</v>
          </cell>
          <cell r="G362">
            <v>19626963.260000002</v>
          </cell>
        </row>
        <row r="363">
          <cell r="A363" t="str">
            <v>11124816</v>
          </cell>
          <cell r="B363" t="str">
            <v>11124816 BANAMEX 7011-4036895 PROYECTOS DE DESARROLLO REGIONAL "B</v>
          </cell>
          <cell r="C363">
            <v>0</v>
          </cell>
          <cell r="D363">
            <v>16524131.27</v>
          </cell>
          <cell r="E363">
            <v>0</v>
          </cell>
          <cell r="F363">
            <v>16524131.27</v>
          </cell>
          <cell r="G363">
            <v>16524131.27</v>
          </cell>
        </row>
        <row r="364">
          <cell r="A364" t="str">
            <v>11124997</v>
          </cell>
          <cell r="B364" t="str">
            <v>11124997 INTERACCIONES 300-174653 CONSTRUCCION Y MODERNIZACION DE CARRETERAS FEDERALES 2016 R 9</v>
          </cell>
          <cell r="C364">
            <v>176269018.78999999</v>
          </cell>
          <cell r="D364">
            <v>502395.88</v>
          </cell>
          <cell r="E364">
            <v>173898269.75</v>
          </cell>
          <cell r="F364">
            <v>2873144.92</v>
          </cell>
          <cell r="G364">
            <v>2873144.92</v>
          </cell>
        </row>
        <row r="365">
          <cell r="A365" t="str">
            <v>11124998</v>
          </cell>
          <cell r="B365" t="str">
            <v>11124998 BANCO VIRTUAL SEGURO POPULAR</v>
          </cell>
          <cell r="C365">
            <v>173163650.38999999</v>
          </cell>
          <cell r="D365">
            <v>42597768.229999997</v>
          </cell>
          <cell r="E365">
            <v>215761418.62</v>
          </cell>
          <cell r="F365">
            <v>0</v>
          </cell>
          <cell r="G365">
            <v>0</v>
          </cell>
        </row>
        <row r="366">
          <cell r="A366" t="str">
            <v>11124999</v>
          </cell>
          <cell r="B366" t="str">
            <v>11124999 INTERACCIONES 300-173215 CONSTRUCCION Y MODERNIZACION DE CAMINOS RURALES Y CARRETERAS ALIMENTADORAS 2016 R-09</v>
          </cell>
          <cell r="C366">
            <v>7047357</v>
          </cell>
          <cell r="D366">
            <v>20110.990000000002</v>
          </cell>
          <cell r="E366">
            <v>6588538.0199999996</v>
          </cell>
          <cell r="F366">
            <v>478929.97</v>
          </cell>
          <cell r="G366">
            <v>478929.97</v>
          </cell>
        </row>
        <row r="367">
          <cell r="A367" t="str">
            <v>11126000</v>
          </cell>
          <cell r="B367" t="str">
            <v>11126000 CONCENTRADORA DE PAGOS</v>
          </cell>
          <cell r="C367">
            <v>18699675.81000001</v>
          </cell>
          <cell r="D367">
            <v>2394929911.9400001</v>
          </cell>
          <cell r="E367">
            <v>2404995156.0700002</v>
          </cell>
          <cell r="F367">
            <v>8634431.6799999997</v>
          </cell>
          <cell r="G367">
            <v>8634431.6799999997</v>
          </cell>
        </row>
        <row r="368">
          <cell r="A368" t="str">
            <v>11126001</v>
          </cell>
          <cell r="B368" t="str">
            <v>11126001 BANAMEX 0109019999-0 PAGADORA TRANSFERENCIAS</v>
          </cell>
          <cell r="C368">
            <v>13092163.77</v>
          </cell>
          <cell r="D368">
            <v>250909218.24000001</v>
          </cell>
          <cell r="E368">
            <v>259156705.38</v>
          </cell>
          <cell r="F368">
            <v>4844676.63</v>
          </cell>
          <cell r="G368">
            <v>4844676.63</v>
          </cell>
        </row>
        <row r="369">
          <cell r="A369" t="str">
            <v>11126002</v>
          </cell>
          <cell r="B369" t="str">
            <v>11126002 BANORTE 0050459936-9 CREDITO REESTRUCTURA</v>
          </cell>
          <cell r="C369">
            <v>48.2</v>
          </cell>
          <cell r="D369">
            <v>6779188.2400000002</v>
          </cell>
          <cell r="E369">
            <v>6779188.2400000002</v>
          </cell>
          <cell r="F369">
            <v>48.2</v>
          </cell>
          <cell r="G369">
            <v>48.2</v>
          </cell>
        </row>
        <row r="370">
          <cell r="A370" t="str">
            <v>11126003</v>
          </cell>
          <cell r="B370" t="str">
            <v>11126003 BANORTE 014160790-4 PAGADORA TRANSFERENCIAS</v>
          </cell>
          <cell r="C370">
            <v>1081558.71</v>
          </cell>
          <cell r="D370">
            <v>712630202.35000002</v>
          </cell>
          <cell r="E370">
            <v>713375373.13999999</v>
          </cell>
          <cell r="F370">
            <v>336387.92</v>
          </cell>
          <cell r="G370">
            <v>336387.92</v>
          </cell>
        </row>
        <row r="371">
          <cell r="A371" t="str">
            <v>11126004</v>
          </cell>
          <cell r="B371" t="str">
            <v>11126004 BBVA BANCOMER 044653373-6 PAGADORA TRANSFERENCIAS</v>
          </cell>
          <cell r="C371">
            <v>42378760.130000003</v>
          </cell>
          <cell r="D371">
            <v>256824822.38</v>
          </cell>
          <cell r="E371">
            <v>302593596.77999997</v>
          </cell>
          <cell r="F371">
            <v>-3390014.27</v>
          </cell>
          <cell r="G371">
            <v>-3390014.27</v>
          </cell>
        </row>
        <row r="372">
          <cell r="A372" t="str">
            <v>11126005</v>
          </cell>
          <cell r="B372" t="str">
            <v>11126005 BBVA BANCOMER 045171801-0 REM DE TESOFE</v>
          </cell>
          <cell r="C372">
            <v>948184.68</v>
          </cell>
          <cell r="D372">
            <v>724356904.88</v>
          </cell>
          <cell r="E372">
            <v>724903588.16999996</v>
          </cell>
          <cell r="F372">
            <v>401501.39</v>
          </cell>
          <cell r="G372">
            <v>401501.39</v>
          </cell>
        </row>
        <row r="373">
          <cell r="A373" t="str">
            <v>11126006</v>
          </cell>
          <cell r="B373" t="str">
            <v>11126006 HSBC 402804604-3 CREDITO REESTRUCTURA</v>
          </cell>
          <cell r="C373">
            <v>358275.1</v>
          </cell>
          <cell r="D373">
            <v>0</v>
          </cell>
          <cell r="E373">
            <v>0</v>
          </cell>
          <cell r="F373">
            <v>358275.1</v>
          </cell>
          <cell r="G373">
            <v>358275.1</v>
          </cell>
        </row>
        <row r="374">
          <cell r="A374" t="str">
            <v>11126008</v>
          </cell>
          <cell r="B374" t="str">
            <v>11126008 HSBC 403532231-2 PAGADORA CHEQUES</v>
          </cell>
          <cell r="C374">
            <v>-2231830.98</v>
          </cell>
          <cell r="D374">
            <v>20976935.100000001</v>
          </cell>
          <cell r="E374">
            <v>18784863.34</v>
          </cell>
          <cell r="F374">
            <v>-39759.22</v>
          </cell>
          <cell r="G374">
            <v>-39759.22</v>
          </cell>
        </row>
        <row r="375">
          <cell r="A375" t="str">
            <v>11126009</v>
          </cell>
          <cell r="B375" t="str">
            <v>11126009 HSBC 403532234-6 PAGADORA GASTO PUBLICO</v>
          </cell>
          <cell r="C375">
            <v>-510189.29</v>
          </cell>
          <cell r="D375">
            <v>2640220.5099999998</v>
          </cell>
          <cell r="E375">
            <v>1372556.44</v>
          </cell>
          <cell r="F375">
            <v>757474.78</v>
          </cell>
          <cell r="G375">
            <v>757474.78</v>
          </cell>
        </row>
        <row r="376">
          <cell r="A376" t="str">
            <v>11126010</v>
          </cell>
          <cell r="B376" t="str">
            <v>11126010 HSBC 403532235-3 PAGADORA MODULO</v>
          </cell>
          <cell r="C376">
            <v>-668860.88</v>
          </cell>
          <cell r="D376">
            <v>1618510.51</v>
          </cell>
          <cell r="E376">
            <v>713579.15</v>
          </cell>
          <cell r="F376">
            <v>236070.48</v>
          </cell>
          <cell r="G376">
            <v>236070.48</v>
          </cell>
        </row>
        <row r="377">
          <cell r="A377" t="str">
            <v>11126011</v>
          </cell>
          <cell r="B377" t="str">
            <v>11126011 HSBC 4031016082 CADENAS PRODUCTIVAS</v>
          </cell>
          <cell r="C377">
            <v>-3438937.34</v>
          </cell>
          <cell r="D377">
            <v>3649549.72</v>
          </cell>
          <cell r="E377">
            <v>0</v>
          </cell>
          <cell r="F377">
            <v>210612.38</v>
          </cell>
          <cell r="G377">
            <v>210612.38</v>
          </cell>
        </row>
        <row r="378">
          <cell r="A378" t="str">
            <v>11126013</v>
          </cell>
          <cell r="B378" t="str">
            <v>11126013 SANTANDER SERFIN 6550209372-1 PAGADORA INVERSION ESTATAL</v>
          </cell>
          <cell r="C378">
            <v>-1570170.14</v>
          </cell>
          <cell r="D378">
            <v>31154789.620000001</v>
          </cell>
          <cell r="E378">
            <v>28426404.91</v>
          </cell>
          <cell r="F378">
            <v>1158214.57</v>
          </cell>
          <cell r="G378">
            <v>1158214.57</v>
          </cell>
        </row>
        <row r="379">
          <cell r="A379" t="str">
            <v>11126014</v>
          </cell>
          <cell r="B379" t="str">
            <v>11126014 SCOTIBANK 2054086 PAGADORA</v>
          </cell>
          <cell r="C379">
            <v>-410435.93</v>
          </cell>
          <cell r="D379">
            <v>493819.8</v>
          </cell>
          <cell r="E379">
            <v>75781.5</v>
          </cell>
          <cell r="F379">
            <v>7602.37</v>
          </cell>
          <cell r="G379">
            <v>7602.37</v>
          </cell>
        </row>
        <row r="380">
          <cell r="A380" t="str">
            <v>11126015</v>
          </cell>
          <cell r="B380" t="str">
            <v>11126015 BANORTE 0845902149 PLANEACION FINANCIERA</v>
          </cell>
          <cell r="C380">
            <v>3814667.07</v>
          </cell>
          <cell r="D380">
            <v>14963.41</v>
          </cell>
          <cell r="E380">
            <v>11111.99</v>
          </cell>
          <cell r="F380">
            <v>3818518.49</v>
          </cell>
          <cell r="G380">
            <v>3818518.49</v>
          </cell>
        </row>
        <row r="381">
          <cell r="A381" t="str">
            <v>11126018</v>
          </cell>
          <cell r="B381" t="str">
            <v>11126018 BANCO VIRTUAL PAGADORA GASTO CORRIENTE</v>
          </cell>
          <cell r="C381">
            <v>-723920</v>
          </cell>
          <cell r="D381">
            <v>0</v>
          </cell>
          <cell r="E381">
            <v>-323920</v>
          </cell>
          <cell r="F381">
            <v>-400000</v>
          </cell>
          <cell r="G381">
            <v>-400000</v>
          </cell>
        </row>
        <row r="382">
          <cell r="A382" t="str">
            <v>11126020</v>
          </cell>
          <cell r="B382" t="str">
            <v>11126020 SANTANDER 65505670305 PAGADORA</v>
          </cell>
          <cell r="C382">
            <v>-33419637.289999999</v>
          </cell>
          <cell r="D382">
            <v>382880787.18000001</v>
          </cell>
          <cell r="E382">
            <v>349126327.02999997</v>
          </cell>
          <cell r="F382">
            <v>334822.86</v>
          </cell>
          <cell r="G382">
            <v>334822.86</v>
          </cell>
        </row>
        <row r="383">
          <cell r="A383" t="str">
            <v>11127000</v>
          </cell>
          <cell r="B383" t="str">
            <v>11127000 NOMINAS</v>
          </cell>
          <cell r="C383">
            <v>68323494.190000013</v>
          </cell>
          <cell r="D383">
            <v>738811086.60000002</v>
          </cell>
          <cell r="E383">
            <v>613843865.70000005</v>
          </cell>
          <cell r="F383">
            <v>193290715.08999997</v>
          </cell>
          <cell r="G383">
            <v>193290715.08999997</v>
          </cell>
        </row>
        <row r="384">
          <cell r="A384" t="str">
            <v>11127001</v>
          </cell>
          <cell r="B384" t="str">
            <v>11127001 BBVA BANCOMER 014274167-9 MAGISTERIO ESTATAL</v>
          </cell>
          <cell r="C384">
            <v>45108417.590000004</v>
          </cell>
          <cell r="D384">
            <v>135724759.41999999</v>
          </cell>
          <cell r="E384">
            <v>127023788.31</v>
          </cell>
          <cell r="F384">
            <v>53809388.700000003</v>
          </cell>
          <cell r="G384">
            <v>53809388.700000003</v>
          </cell>
        </row>
        <row r="385">
          <cell r="A385" t="str">
            <v>11127002</v>
          </cell>
          <cell r="B385" t="str">
            <v>11127002 SANTANDER SERFIN 6550150378-4 BUROCRATAS</v>
          </cell>
          <cell r="C385">
            <v>-7488105.8600000003</v>
          </cell>
          <cell r="D385">
            <v>7488105.8600000003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11127003</v>
          </cell>
          <cell r="B386" t="str">
            <v>11127003 SANTANDER SERFIN 6550185610-8 BUROCRATAS ELECTRONICA</v>
          </cell>
          <cell r="C386">
            <v>3425810.23</v>
          </cell>
          <cell r="D386">
            <v>145909178.28999999</v>
          </cell>
          <cell r="E386">
            <v>128517226.22</v>
          </cell>
          <cell r="F386">
            <v>20817762.300000001</v>
          </cell>
          <cell r="G386">
            <v>20817762.300000001</v>
          </cell>
        </row>
        <row r="387">
          <cell r="A387" t="str">
            <v>11127004</v>
          </cell>
          <cell r="B387" t="str">
            <v>11127004 SANTANDER SERFIN CTA.6550087336-7</v>
          </cell>
          <cell r="C387">
            <v>36740.07</v>
          </cell>
          <cell r="D387">
            <v>0</v>
          </cell>
          <cell r="E387">
            <v>36740.07</v>
          </cell>
          <cell r="F387">
            <v>0</v>
          </cell>
          <cell r="G387">
            <v>0</v>
          </cell>
        </row>
        <row r="388">
          <cell r="A388" t="str">
            <v>11127005</v>
          </cell>
          <cell r="B388" t="str">
            <v>11127005 SANTANDER SERFIN 6550201792-1 NOMINA BUROCRATAS 2007</v>
          </cell>
          <cell r="C388">
            <v>34745480.25</v>
          </cell>
          <cell r="D388">
            <v>12863237.439999999</v>
          </cell>
          <cell r="E388">
            <v>10781501.77</v>
          </cell>
          <cell r="F388">
            <v>36827215.920000002</v>
          </cell>
          <cell r="G388">
            <v>36827215.920000002</v>
          </cell>
        </row>
        <row r="389">
          <cell r="A389" t="str">
            <v>11127006</v>
          </cell>
          <cell r="B389" t="str">
            <v>11127006 HSBC 403367100-9 BUROCRATAS ELECTRONICA</v>
          </cell>
          <cell r="C389">
            <v>935118.02</v>
          </cell>
          <cell r="D389">
            <v>3509091.47</v>
          </cell>
          <cell r="E389">
            <v>3668645.05</v>
          </cell>
          <cell r="F389">
            <v>775564.44</v>
          </cell>
          <cell r="G389">
            <v>775564.44</v>
          </cell>
        </row>
        <row r="390">
          <cell r="A390" t="str">
            <v>11127008</v>
          </cell>
          <cell r="B390" t="str">
            <v>11127008 BANCOMER 0188576505 CENTROS FAEB</v>
          </cell>
          <cell r="C390">
            <v>504786.59</v>
          </cell>
          <cell r="D390">
            <v>494457.38</v>
          </cell>
          <cell r="E390">
            <v>731264.84</v>
          </cell>
          <cell r="F390">
            <v>267979.13</v>
          </cell>
          <cell r="G390">
            <v>267979.13</v>
          </cell>
        </row>
        <row r="391">
          <cell r="A391" t="str">
            <v>11127009</v>
          </cell>
          <cell r="B391" t="str">
            <v>11127009 BANORTE 0845902028 NOMINA GOBIERNO</v>
          </cell>
          <cell r="C391">
            <v>-9961834.2200000007</v>
          </cell>
          <cell r="D391">
            <v>75096816.370000005</v>
          </cell>
          <cell r="E391">
            <v>56412903.479999997</v>
          </cell>
          <cell r="F391">
            <v>8722078.6699999999</v>
          </cell>
          <cell r="G391">
            <v>8722078.6699999999</v>
          </cell>
        </row>
        <row r="392">
          <cell r="A392" t="str">
            <v>11127010</v>
          </cell>
          <cell r="B392" t="str">
            <v>11127010 BANCOS NOMINAS</v>
          </cell>
          <cell r="C392">
            <v>-531474.06999999995</v>
          </cell>
          <cell r="D392">
            <v>0</v>
          </cell>
          <cell r="E392">
            <v>-534922.34</v>
          </cell>
          <cell r="F392">
            <v>3448.27</v>
          </cell>
          <cell r="G392">
            <v>3448.27</v>
          </cell>
        </row>
        <row r="393">
          <cell r="A393" t="str">
            <v>11127012</v>
          </cell>
          <cell r="B393" t="str">
            <v>11127012 SANTANDER 65504755525 NOMINA ELECTRONICA MAGISTERIO ESTATAL</v>
          </cell>
          <cell r="C393">
            <v>1061672.67</v>
          </cell>
          <cell r="D393">
            <v>85079854.209999993</v>
          </cell>
          <cell r="E393">
            <v>68165521.670000002</v>
          </cell>
          <cell r="F393">
            <v>17976005.210000001</v>
          </cell>
          <cell r="G393">
            <v>17976005.210000001</v>
          </cell>
        </row>
        <row r="394">
          <cell r="A394" t="str">
            <v>11127013</v>
          </cell>
          <cell r="B394" t="str">
            <v>11127013 BANORTE 0261043754 NOMINA ELECTRONICA MAGISTERIO ESTATAL</v>
          </cell>
          <cell r="C394">
            <v>159688.76</v>
          </cell>
          <cell r="D394">
            <v>63247855.939999998</v>
          </cell>
          <cell r="E394">
            <v>51074776.079999998</v>
          </cell>
          <cell r="F394">
            <v>12332768.619999999</v>
          </cell>
          <cell r="G394">
            <v>12332768.619999999</v>
          </cell>
        </row>
        <row r="395">
          <cell r="A395" t="str">
            <v>11127014</v>
          </cell>
          <cell r="B395" t="str">
            <v>11127014 BANAMEX 70084623200 NOMINA ELECTRONICA MAGISTERIO ESTATAL</v>
          </cell>
          <cell r="C395">
            <v>114111.03999999999</v>
          </cell>
          <cell r="D395">
            <v>89315339.590000004</v>
          </cell>
          <cell r="E395">
            <v>71695311.689999998</v>
          </cell>
          <cell r="F395">
            <v>17734138.940000001</v>
          </cell>
          <cell r="G395">
            <v>17734138.940000001</v>
          </cell>
        </row>
        <row r="396">
          <cell r="A396" t="str">
            <v>11127015</v>
          </cell>
          <cell r="B396" t="str">
            <v>11127015 HSBC 4057633299 NOMINA ELECTRONICA MAGISTERIO ESTATAL</v>
          </cell>
          <cell r="C396">
            <v>213083.12</v>
          </cell>
          <cell r="D396">
            <v>120082390.63</v>
          </cell>
          <cell r="E396">
            <v>96271108.859999999</v>
          </cell>
          <cell r="F396">
            <v>24024364.890000001</v>
          </cell>
          <cell r="G396">
            <v>24024364.890000001</v>
          </cell>
        </row>
        <row r="397">
          <cell r="A397" t="str">
            <v>11130000</v>
          </cell>
          <cell r="B397" t="str">
            <v>11130000 BANCOS/DEPENDENCIAS Y OTROS</v>
          </cell>
          <cell r="C397">
            <v>322187279.5399999</v>
          </cell>
          <cell r="D397">
            <v>2203698123.5899997</v>
          </cell>
          <cell r="E397">
            <v>2416837333.2300005</v>
          </cell>
          <cell r="F397">
            <v>109048069.89999999</v>
          </cell>
          <cell r="G397">
            <v>109048069.89999999</v>
          </cell>
        </row>
        <row r="398">
          <cell r="A398" t="str">
            <v>11131000</v>
          </cell>
          <cell r="B398" t="str">
            <v>11131000 BANCOS EDUCACION</v>
          </cell>
          <cell r="C398">
            <v>322187279.5399999</v>
          </cell>
          <cell r="D398">
            <v>2203698123.5899997</v>
          </cell>
          <cell r="E398">
            <v>2416837333.2300005</v>
          </cell>
          <cell r="F398">
            <v>109048069.89999999</v>
          </cell>
          <cell r="G398">
            <v>109048069.89999999</v>
          </cell>
        </row>
        <row r="399">
          <cell r="A399" t="str">
            <v>11131001</v>
          </cell>
          <cell r="B399" t="str">
            <v>11131001 BANORTE 82980342 PRONAP PROGRAMA DEL SISTEMA NACIONAL DE FORMACION CONTINUA Y SUPERACION PROFESIONAL</v>
          </cell>
          <cell r="C399">
            <v>586039.42000000004</v>
          </cell>
          <cell r="D399">
            <v>4197.3</v>
          </cell>
          <cell r="E399">
            <v>0</v>
          </cell>
          <cell r="F399">
            <v>590236.72</v>
          </cell>
          <cell r="G399">
            <v>590236.72</v>
          </cell>
        </row>
        <row r="400">
          <cell r="A400" t="str">
            <v>11131002</v>
          </cell>
          <cell r="B400" t="str">
            <v>11131002 BANORTE 569259925 PREVIOLEM PROGRAMA DE CAPACITACION AL MAGISTERIO PARA PREVENIR LA VIOLENCIA HACIA LAS MUJERES</v>
          </cell>
          <cell r="C400">
            <v>5247.2</v>
          </cell>
          <cell r="D400">
            <v>0</v>
          </cell>
          <cell r="E400">
            <v>0</v>
          </cell>
          <cell r="F400">
            <v>5247.2</v>
          </cell>
          <cell r="G400">
            <v>5247.2</v>
          </cell>
        </row>
        <row r="401">
          <cell r="A401" t="str">
            <v>11131003</v>
          </cell>
          <cell r="B401" t="str">
            <v>11131003 BANORTE 156769084 INTEGRACION EDUCATIVA PROGRAMA PARA EL FORTALECIMIENTO DE LA EDUCACION ESPECIAL  E INTEGRACION EDUCATIVA</v>
          </cell>
          <cell r="C401">
            <v>473483.99</v>
          </cell>
          <cell r="D401">
            <v>3497</v>
          </cell>
          <cell r="E401">
            <v>0</v>
          </cell>
          <cell r="F401">
            <v>476980.99</v>
          </cell>
          <cell r="G401">
            <v>476980.99</v>
          </cell>
        </row>
        <row r="402">
          <cell r="A402" t="str">
            <v>11131004</v>
          </cell>
          <cell r="B402" t="str">
            <v>11131004 BANORTE 156769075 PRONIM PROGRAMA DE EDUCACION BASICA PARA NIÑOS Y NIÑAS DE FAMILIAS JORNALERAS AGRICOLAS MIGRANTES</v>
          </cell>
          <cell r="C402">
            <v>86495.94</v>
          </cell>
          <cell r="D402">
            <v>572.79</v>
          </cell>
          <cell r="E402">
            <v>0</v>
          </cell>
          <cell r="F402">
            <v>87068.73</v>
          </cell>
          <cell r="G402">
            <v>87068.73</v>
          </cell>
        </row>
        <row r="403">
          <cell r="A403" t="str">
            <v>11131005</v>
          </cell>
          <cell r="B403" t="str">
            <v>11131005 BANORTE 626015611 ATP PROGRAMA ASESOR TECNICO PEDAGOGICO</v>
          </cell>
          <cell r="C403">
            <v>56924.79</v>
          </cell>
          <cell r="D403">
            <v>376.96</v>
          </cell>
          <cell r="E403">
            <v>0</v>
          </cell>
          <cell r="F403">
            <v>57301.75</v>
          </cell>
          <cell r="G403">
            <v>57301.75</v>
          </cell>
        </row>
        <row r="404">
          <cell r="A404" t="str">
            <v>11131006</v>
          </cell>
          <cell r="B404" t="str">
            <v>11131006 BANORTE 626020186 PROMIN PROGRAMA DE MEJORAMIENTO INSTITUCIONAL DE LAS ESCUELAS NORMALES PUBLICAS</v>
          </cell>
          <cell r="C404">
            <v>226075.35</v>
          </cell>
          <cell r="D404">
            <v>1725.46</v>
          </cell>
          <cell r="E404">
            <v>0</v>
          </cell>
          <cell r="F404">
            <v>227800.81</v>
          </cell>
          <cell r="G404">
            <v>227800.81</v>
          </cell>
        </row>
        <row r="405">
          <cell r="A405" t="str">
            <v>11131008</v>
          </cell>
          <cell r="B405" t="str">
            <v>11131008 BANORTE 188968020 PROGRAMA NACIONAL DE LECTURA</v>
          </cell>
          <cell r="C405">
            <v>57834.35</v>
          </cell>
          <cell r="D405">
            <v>0</v>
          </cell>
          <cell r="E405">
            <v>0</v>
          </cell>
          <cell r="F405">
            <v>57834.35</v>
          </cell>
          <cell r="G405">
            <v>57834.35</v>
          </cell>
        </row>
        <row r="406">
          <cell r="A406" t="str">
            <v>11131009</v>
          </cell>
          <cell r="B406" t="str">
            <v>11131009 BANORTE 525808280 RES PROGRAMA DE APOYO A LA IMPLEMENTACION DE LA REFORMA DE LA EDUC SECUNDARIA EN ENTIDADES FEDERATIVAS</v>
          </cell>
          <cell r="C406">
            <v>8383.75</v>
          </cell>
          <cell r="D406">
            <v>0</v>
          </cell>
          <cell r="E406">
            <v>0</v>
          </cell>
          <cell r="F406">
            <v>8383.75</v>
          </cell>
          <cell r="G406">
            <v>8383.75</v>
          </cell>
        </row>
        <row r="407">
          <cell r="A407" t="str">
            <v>11131010</v>
          </cell>
          <cell r="B407" t="str">
            <v>11131010 BANORTE 547153272 REP PROGRAMA DE RENOVACION CURRICULAR Y PEDAGOGICA DE LA EDUCACION PREESCOLAR EN ENTIDADES FEDERATIVAS</v>
          </cell>
          <cell r="C407">
            <v>10531.53</v>
          </cell>
          <cell r="D407">
            <v>0</v>
          </cell>
          <cell r="E407">
            <v>0</v>
          </cell>
          <cell r="F407">
            <v>10531.53</v>
          </cell>
          <cell r="G407">
            <v>10531.53</v>
          </cell>
        </row>
        <row r="408">
          <cell r="A408" t="str">
            <v>11131011</v>
          </cell>
          <cell r="B408" t="str">
            <v>11131011 BANORTE 571882906 RCEP PROGRAMA DE RENOVACION CURRICULAR DE LA EDUCACION PRIMARIA EN ENTIDADES FEDERATIVAS</v>
          </cell>
          <cell r="C408">
            <v>128626.59</v>
          </cell>
          <cell r="D408">
            <v>0</v>
          </cell>
          <cell r="E408">
            <v>0</v>
          </cell>
          <cell r="F408">
            <v>128626.59</v>
          </cell>
          <cell r="G408">
            <v>128626.59</v>
          </cell>
        </row>
        <row r="409">
          <cell r="A409" t="str">
            <v>11131012</v>
          </cell>
          <cell r="B409" t="str">
            <v>11131012 BANORTE 578884132 PROGRAMA ESCUELA SEGURA</v>
          </cell>
          <cell r="C409">
            <v>42890.82</v>
          </cell>
          <cell r="D409">
            <v>281.05</v>
          </cell>
          <cell r="E409">
            <v>0</v>
          </cell>
          <cell r="F409">
            <v>43171.87</v>
          </cell>
          <cell r="G409">
            <v>43171.87</v>
          </cell>
        </row>
        <row r="410">
          <cell r="A410" t="str">
            <v>11131013</v>
          </cell>
          <cell r="B410" t="str">
            <v>11131013 BANORTE 604828482 PROGRAMA ESCUELA DE TIEMPO COMPLETO</v>
          </cell>
          <cell r="C410">
            <v>1002883.9</v>
          </cell>
          <cell r="D410">
            <v>4703.1099999999997</v>
          </cell>
          <cell r="E410">
            <v>0</v>
          </cell>
          <cell r="F410">
            <v>1007587.01</v>
          </cell>
          <cell r="G410">
            <v>1007587.01</v>
          </cell>
        </row>
        <row r="411">
          <cell r="A411" t="str">
            <v>11131014</v>
          </cell>
          <cell r="B411" t="str">
            <v>11131014 BANORTE 608452148 PROGRAMA ESCUELA SIEMPRE ABIERTA</v>
          </cell>
          <cell r="C411">
            <v>10888.11</v>
          </cell>
          <cell r="D411">
            <v>72.099999999999994</v>
          </cell>
          <cell r="E411">
            <v>0</v>
          </cell>
          <cell r="F411">
            <v>10960.21</v>
          </cell>
          <cell r="G411">
            <v>10960.21</v>
          </cell>
        </row>
        <row r="412">
          <cell r="A412" t="str">
            <v>11131015</v>
          </cell>
          <cell r="B412" t="str">
            <v>11131015 BANORTE 611576268 HDT PROGRAMA HABILIDADES DIGITALES PARA TODOS</v>
          </cell>
          <cell r="C412">
            <v>590.32000000000005</v>
          </cell>
          <cell r="D412">
            <v>0</v>
          </cell>
          <cell r="E412">
            <v>0</v>
          </cell>
          <cell r="F412">
            <v>590.32000000000005</v>
          </cell>
          <cell r="G412">
            <v>590.32000000000005</v>
          </cell>
        </row>
        <row r="413">
          <cell r="A413" t="str">
            <v>11131017</v>
          </cell>
          <cell r="B413" t="str">
            <v>11131017 BANORTE 618258639 PESIV PROG  DE ATENCION A ESCUELAS Y POBLACION EN SITUACION VULNERABLE</v>
          </cell>
          <cell r="C413">
            <v>25291.89</v>
          </cell>
          <cell r="D413">
            <v>5.57</v>
          </cell>
          <cell r="E413">
            <v>0</v>
          </cell>
          <cell r="F413">
            <v>25297.46</v>
          </cell>
          <cell r="G413">
            <v>25297.46</v>
          </cell>
        </row>
        <row r="414">
          <cell r="A414" t="str">
            <v>11131018</v>
          </cell>
          <cell r="B414" t="str">
            <v>11131018 BANORTE 639338871 INGLES EDUC  BASICA PROGRAMA NACIONAL DE INGLES EN EDUCACION BASICA</v>
          </cell>
          <cell r="C414">
            <v>7461266.4199999999</v>
          </cell>
          <cell r="D414">
            <v>938.96</v>
          </cell>
          <cell r="E414">
            <v>8463825.4100000001</v>
          </cell>
          <cell r="F414">
            <v>-1001620.03</v>
          </cell>
          <cell r="G414">
            <v>-1001620.03</v>
          </cell>
        </row>
        <row r="415">
          <cell r="A415" t="str">
            <v>11131021</v>
          </cell>
          <cell r="B415" t="str">
            <v>11131021 BANORTE 82980113 PROYECTOS GENERALES</v>
          </cell>
          <cell r="C415">
            <v>415713.45</v>
          </cell>
          <cell r="D415">
            <v>8474.83</v>
          </cell>
          <cell r="E415">
            <v>108100.45</v>
          </cell>
          <cell r="F415">
            <v>316087.83</v>
          </cell>
          <cell r="G415">
            <v>316087.83</v>
          </cell>
        </row>
        <row r="416">
          <cell r="A416" t="str">
            <v>11131022</v>
          </cell>
          <cell r="B416" t="str">
            <v>11131022 BANORTE 502214015 GASTOS DE OPERACION</v>
          </cell>
          <cell r="C416">
            <v>240001.29</v>
          </cell>
          <cell r="D416">
            <v>0</v>
          </cell>
          <cell r="E416">
            <v>0</v>
          </cell>
          <cell r="F416">
            <v>240001.29</v>
          </cell>
          <cell r="G416">
            <v>240001.29</v>
          </cell>
        </row>
        <row r="417">
          <cell r="A417" t="str">
            <v>11131023</v>
          </cell>
          <cell r="B417" t="str">
            <v>11131023 BANORTE 647295728 PROGRAMA DE MEJORAMIENTO PARA EL PROFESORADO</v>
          </cell>
          <cell r="C417">
            <v>29135.99</v>
          </cell>
          <cell r="D417">
            <v>9.58</v>
          </cell>
          <cell r="E417">
            <v>0</v>
          </cell>
          <cell r="F417">
            <v>29145.57</v>
          </cell>
          <cell r="G417">
            <v>29145.57</v>
          </cell>
        </row>
        <row r="418">
          <cell r="A418" t="str">
            <v>11131024</v>
          </cell>
          <cell r="B418" t="str">
            <v>11131024 BANORTE 632042348 PROCEDA PROG  DE FORTALECIMIENTO DE COMUNIDADES ESCOLARES Y APRENDIZAJE</v>
          </cell>
          <cell r="C418">
            <v>142393.92000000001</v>
          </cell>
          <cell r="D418">
            <v>81.16</v>
          </cell>
          <cell r="E418">
            <v>0</v>
          </cell>
          <cell r="F418">
            <v>142475.07999999999</v>
          </cell>
          <cell r="G418">
            <v>142475.07999999999</v>
          </cell>
        </row>
        <row r="419">
          <cell r="A419" t="str">
            <v>11131026</v>
          </cell>
          <cell r="B419" t="str">
            <v>11131026 BANORTE 669277780 SECCION 35</v>
          </cell>
          <cell r="C419">
            <v>114.59</v>
          </cell>
          <cell r="D419">
            <v>0</v>
          </cell>
          <cell r="E419">
            <v>0</v>
          </cell>
          <cell r="F419">
            <v>114.59</v>
          </cell>
          <cell r="G419">
            <v>114.59</v>
          </cell>
        </row>
        <row r="420">
          <cell r="A420" t="str">
            <v>11131027</v>
          </cell>
          <cell r="B420" t="str">
            <v>11131027 BANORTE 669277799 SECCION 44</v>
          </cell>
          <cell r="C420">
            <v>52370.41</v>
          </cell>
          <cell r="D420">
            <v>27050.27</v>
          </cell>
          <cell r="E420">
            <v>0</v>
          </cell>
          <cell r="F420">
            <v>79420.679999999993</v>
          </cell>
          <cell r="G420">
            <v>79420.679999999993</v>
          </cell>
        </row>
        <row r="421">
          <cell r="A421" t="str">
            <v>11131060</v>
          </cell>
          <cell r="B421" t="str">
            <v>11131060 HSBC 4019529296 BECAS NORMALES PROGRAMA BECA DE APOYO A LA PRACTICA INTENSIVA Y AL SERVICIO SOCIAL P ESTUDIANTES 7/8 SEM DE ESC NORMALES PUB</v>
          </cell>
          <cell r="C421">
            <v>206306.02</v>
          </cell>
          <cell r="D421">
            <v>0</v>
          </cell>
          <cell r="E421">
            <v>29</v>
          </cell>
          <cell r="F421">
            <v>206277.02</v>
          </cell>
          <cell r="G421">
            <v>206277.02</v>
          </cell>
        </row>
        <row r="422">
          <cell r="A422" t="str">
            <v>11131061</v>
          </cell>
          <cell r="B422" t="str">
            <v>11131061 HSBC 4024306243 CENEVAL</v>
          </cell>
          <cell r="C422">
            <v>-153985.57999999999</v>
          </cell>
          <cell r="D422">
            <v>0</v>
          </cell>
          <cell r="E422">
            <v>0</v>
          </cell>
          <cell r="F422">
            <v>-153985.57999999999</v>
          </cell>
          <cell r="G422">
            <v>-153985.57999999999</v>
          </cell>
        </row>
        <row r="423">
          <cell r="A423" t="str">
            <v>11131062</v>
          </cell>
          <cell r="B423" t="str">
            <v>11131062 HSBC 4054800586 ETC ESCUELA TIEMPO COMPLETO</v>
          </cell>
          <cell r="C423">
            <v>-16465081.550000001</v>
          </cell>
          <cell r="D423">
            <v>8819.5499999999993</v>
          </cell>
          <cell r="E423">
            <v>0</v>
          </cell>
          <cell r="F423">
            <v>-16456262</v>
          </cell>
          <cell r="G423">
            <v>-16456262</v>
          </cell>
        </row>
        <row r="424">
          <cell r="A424" t="str">
            <v>11131063</v>
          </cell>
          <cell r="B424" t="str">
            <v>11131063 HSBC 4054800594  ESCUELA SEGURA|</v>
          </cell>
          <cell r="C424">
            <v>7552.81</v>
          </cell>
          <cell r="D424">
            <v>82.82</v>
          </cell>
          <cell r="E424">
            <v>0</v>
          </cell>
          <cell r="F424">
            <v>7635.63</v>
          </cell>
          <cell r="G424">
            <v>7635.63</v>
          </cell>
        </row>
        <row r="425">
          <cell r="A425" t="str">
            <v>11131068</v>
          </cell>
          <cell r="B425" t="str">
            <v>11131068 BBVA BANCOMER 0189794247 PROCEDA</v>
          </cell>
          <cell r="C425">
            <v>2914.84</v>
          </cell>
          <cell r="D425">
            <v>0</v>
          </cell>
          <cell r="E425">
            <v>0</v>
          </cell>
          <cell r="F425">
            <v>2914.84</v>
          </cell>
          <cell r="G425">
            <v>2914.84</v>
          </cell>
        </row>
        <row r="426">
          <cell r="A426" t="str">
            <v>11131069</v>
          </cell>
          <cell r="B426" t="str">
            <v>11131069 BBVA BANCOMER 0189794468 PSIV</v>
          </cell>
          <cell r="C426">
            <v>-2914.84</v>
          </cell>
          <cell r="D426">
            <v>0</v>
          </cell>
          <cell r="E426">
            <v>0</v>
          </cell>
          <cell r="F426">
            <v>-2914.84</v>
          </cell>
          <cell r="G426">
            <v>-2914.84</v>
          </cell>
        </row>
        <row r="427">
          <cell r="A427" t="str">
            <v>11131070</v>
          </cell>
          <cell r="B427" t="str">
            <v>11131070 BBVA 450962775 CUENTA UTILITARIA</v>
          </cell>
          <cell r="C427">
            <v>27302534.289999999</v>
          </cell>
          <cell r="D427">
            <v>36484770.939999998</v>
          </cell>
          <cell r="E427">
            <v>62607176.060000002</v>
          </cell>
          <cell r="F427">
            <v>1180129.17</v>
          </cell>
          <cell r="G427">
            <v>1180129.17</v>
          </cell>
        </row>
        <row r="428">
          <cell r="A428" t="str">
            <v>11131071</v>
          </cell>
          <cell r="B428" t="str">
            <v>11131071 BBVA 451352210 SERVICIOS PERSONALES</v>
          </cell>
          <cell r="C428">
            <v>2461574.79</v>
          </cell>
          <cell r="D428">
            <v>86.29</v>
          </cell>
          <cell r="E428">
            <v>17115.14</v>
          </cell>
          <cell r="F428">
            <v>2444545.94</v>
          </cell>
          <cell r="G428">
            <v>2444545.94</v>
          </cell>
        </row>
        <row r="429">
          <cell r="A429" t="str">
            <v>11131072</v>
          </cell>
          <cell r="B429" t="str">
            <v>11131072 BBVA 452246724 NOMINA</v>
          </cell>
          <cell r="C429">
            <v>27713659.57</v>
          </cell>
          <cell r="D429">
            <v>0</v>
          </cell>
          <cell r="E429">
            <v>0</v>
          </cell>
          <cell r="F429">
            <v>27713659.57</v>
          </cell>
          <cell r="G429">
            <v>27713659.57</v>
          </cell>
        </row>
        <row r="430">
          <cell r="A430" t="str">
            <v>11131073</v>
          </cell>
          <cell r="B430" t="str">
            <v>11131073 BBVA 0163517381 CONCENTRADORA 2009</v>
          </cell>
          <cell r="C430">
            <v>12581399.65</v>
          </cell>
          <cell r="D430">
            <v>0</v>
          </cell>
          <cell r="E430">
            <v>0</v>
          </cell>
          <cell r="F430">
            <v>12581399.65</v>
          </cell>
          <cell r="G430">
            <v>12581399.65</v>
          </cell>
        </row>
        <row r="431">
          <cell r="A431" t="str">
            <v>11131074</v>
          </cell>
          <cell r="B431" t="str">
            <v>11131074 BBVA 0170597317 CONCENTRADORA 2010</v>
          </cell>
          <cell r="C431">
            <v>-49.9</v>
          </cell>
          <cell r="D431">
            <v>0</v>
          </cell>
          <cell r="E431">
            <v>0</v>
          </cell>
          <cell r="F431">
            <v>-49.9</v>
          </cell>
          <cell r="G431">
            <v>-49.9</v>
          </cell>
        </row>
        <row r="432">
          <cell r="A432" t="str">
            <v>11131075</v>
          </cell>
          <cell r="B432" t="str">
            <v>11131075 BBVA 0179835393 CONCENTRADORA 2011</v>
          </cell>
          <cell r="C432">
            <v>-312056.03000000003</v>
          </cell>
          <cell r="D432">
            <v>0</v>
          </cell>
          <cell r="E432">
            <v>0</v>
          </cell>
          <cell r="F432">
            <v>-312056.03000000003</v>
          </cell>
          <cell r="G432">
            <v>-312056.03000000003</v>
          </cell>
        </row>
        <row r="433">
          <cell r="A433" t="str">
            <v>11131076</v>
          </cell>
          <cell r="B433" t="str">
            <v>11131076 BBVA 0166125417 PRONABES</v>
          </cell>
          <cell r="C433">
            <v>123443.6</v>
          </cell>
          <cell r="D433">
            <v>0</v>
          </cell>
          <cell r="E433">
            <v>0</v>
          </cell>
          <cell r="F433">
            <v>123443.6</v>
          </cell>
          <cell r="G433">
            <v>123443.6</v>
          </cell>
        </row>
        <row r="434">
          <cell r="A434" t="str">
            <v>11131077</v>
          </cell>
          <cell r="B434" t="str">
            <v>11131077 BBVA 0187911203 HDT</v>
          </cell>
          <cell r="C434">
            <v>32924.46</v>
          </cell>
          <cell r="D434">
            <v>0</v>
          </cell>
          <cell r="E434">
            <v>0</v>
          </cell>
          <cell r="F434">
            <v>32924.46</v>
          </cell>
          <cell r="G434">
            <v>32924.46</v>
          </cell>
        </row>
        <row r="435">
          <cell r="A435" t="str">
            <v>11131078</v>
          </cell>
          <cell r="B435" t="str">
            <v>11131078 BBVA BANCOMER 0188770816 CONCENTRADORA 2012</v>
          </cell>
          <cell r="C435">
            <v>228297.64</v>
          </cell>
          <cell r="D435">
            <v>0</v>
          </cell>
          <cell r="E435">
            <v>0</v>
          </cell>
          <cell r="F435">
            <v>228297.64</v>
          </cell>
          <cell r="G435">
            <v>228297.64</v>
          </cell>
        </row>
        <row r="436">
          <cell r="A436" t="str">
            <v>11131079</v>
          </cell>
          <cell r="B436" t="str">
            <v>11131079 BBVA BANCOMER 0188782350 FAEB 2012</v>
          </cell>
          <cell r="C436">
            <v>5942525.9199999999</v>
          </cell>
          <cell r="D436">
            <v>89.21</v>
          </cell>
          <cell r="E436">
            <v>863.2</v>
          </cell>
          <cell r="F436">
            <v>5941751.9299999997</v>
          </cell>
          <cell r="G436">
            <v>5941751.9299999997</v>
          </cell>
        </row>
        <row r="437">
          <cell r="A437" t="str">
            <v>11131080</v>
          </cell>
          <cell r="B437" t="str">
            <v>11131080 BBVA 0189375759 INGRESOS PROPIOS 2012</v>
          </cell>
          <cell r="C437">
            <v>-41722.620000000003</v>
          </cell>
          <cell r="D437">
            <v>9138.91</v>
          </cell>
          <cell r="E437">
            <v>7096.64</v>
          </cell>
          <cell r="F437">
            <v>-39680.35</v>
          </cell>
          <cell r="G437">
            <v>-39680.35</v>
          </cell>
        </row>
        <row r="438">
          <cell r="A438" t="str">
            <v>11131087</v>
          </cell>
          <cell r="B438" t="str">
            <v>11131087 BBVA 0185095174 ESTIMULO A LA CALIDAD DOCENTE</v>
          </cell>
          <cell r="C438">
            <v>251293.86000000002</v>
          </cell>
          <cell r="D438">
            <v>6.44</v>
          </cell>
          <cell r="E438">
            <v>0</v>
          </cell>
          <cell r="F438">
            <v>251300.30000000002</v>
          </cell>
          <cell r="G438">
            <v>251300.30000000002</v>
          </cell>
        </row>
        <row r="439">
          <cell r="A439" t="str">
            <v>11131088</v>
          </cell>
          <cell r="B439" t="str">
            <v>11131088 BBVA 0132431130 GASTO DE OPERACION GOMEZ PALACIO</v>
          </cell>
          <cell r="C439">
            <v>1988324.32</v>
          </cell>
          <cell r="D439">
            <v>2906440.46</v>
          </cell>
          <cell r="E439">
            <v>4823240.01</v>
          </cell>
          <cell r="F439">
            <v>71524.77</v>
          </cell>
          <cell r="G439">
            <v>71524.77</v>
          </cell>
        </row>
        <row r="440">
          <cell r="A440" t="str">
            <v>11131089</v>
          </cell>
          <cell r="B440" t="str">
            <v>11131089 BBVA 0163240088 UTILITARIO GOMEZ PALACIO</v>
          </cell>
          <cell r="C440">
            <v>101110.93</v>
          </cell>
          <cell r="D440">
            <v>1056913.8400000001</v>
          </cell>
          <cell r="E440">
            <v>1115900.8400000001</v>
          </cell>
          <cell r="F440">
            <v>42123.93</v>
          </cell>
          <cell r="G440">
            <v>42123.93</v>
          </cell>
        </row>
        <row r="441">
          <cell r="A441" t="str">
            <v>11131091</v>
          </cell>
          <cell r="B441" t="str">
            <v>11131091 SERFIN 6551324422 SAR SISTEMA DE AHORRO PARA EL RETIRO</v>
          </cell>
          <cell r="C441">
            <v>257537.73</v>
          </cell>
          <cell r="D441">
            <v>0</v>
          </cell>
          <cell r="E441">
            <v>0</v>
          </cell>
          <cell r="F441">
            <v>257537.73</v>
          </cell>
          <cell r="G441">
            <v>257537.73</v>
          </cell>
        </row>
        <row r="442">
          <cell r="A442" t="str">
            <v>11131092</v>
          </cell>
          <cell r="B442" t="str">
            <v>11131092 BBVA 0191677934 APOYO ENCICLOMEDIA</v>
          </cell>
          <cell r="C442">
            <v>2366.17</v>
          </cell>
          <cell r="D442">
            <v>0</v>
          </cell>
          <cell r="E442">
            <v>0</v>
          </cell>
          <cell r="F442">
            <v>2366.17</v>
          </cell>
          <cell r="G442">
            <v>2366.17</v>
          </cell>
        </row>
        <row r="443">
          <cell r="A443" t="str">
            <v>11131093</v>
          </cell>
          <cell r="B443" t="str">
            <v>11131093 BBVA 0192298791 CONCENTRADORA 2013</v>
          </cell>
          <cell r="C443">
            <v>15942823.74</v>
          </cell>
          <cell r="D443">
            <v>0</v>
          </cell>
          <cell r="E443">
            <v>0</v>
          </cell>
          <cell r="F443">
            <v>15942823.74</v>
          </cell>
          <cell r="G443">
            <v>15942823.74</v>
          </cell>
        </row>
        <row r="444">
          <cell r="A444" t="str">
            <v>11131094</v>
          </cell>
          <cell r="B444" t="str">
            <v>11131094 BBVA 0192367238 GASTOS DE INVERSION</v>
          </cell>
          <cell r="C444">
            <v>688566.39</v>
          </cell>
          <cell r="D444">
            <v>17.600000000000001</v>
          </cell>
          <cell r="E444">
            <v>45.24</v>
          </cell>
          <cell r="F444">
            <v>688538.75</v>
          </cell>
          <cell r="G444">
            <v>688538.75</v>
          </cell>
        </row>
        <row r="445">
          <cell r="A445" t="str">
            <v>11131095</v>
          </cell>
          <cell r="B445" t="str">
            <v>11131095 HSBC 0455736482 PROYECTOS ESPECIALES</v>
          </cell>
          <cell r="C445">
            <v>-2206.1999999999998</v>
          </cell>
          <cell r="D445">
            <v>0</v>
          </cell>
          <cell r="E445">
            <v>0</v>
          </cell>
          <cell r="F445">
            <v>-2206.1999999999998</v>
          </cell>
          <cell r="G445">
            <v>-2206.1999999999998</v>
          </cell>
        </row>
        <row r="446">
          <cell r="A446" t="str">
            <v>11131096</v>
          </cell>
          <cell r="B446" t="str">
            <v>11131096 HSBC 04056334121 CADI NOMINA</v>
          </cell>
          <cell r="C446">
            <v>136465.34</v>
          </cell>
          <cell r="D446">
            <v>0</v>
          </cell>
          <cell r="E446">
            <v>39488.92</v>
          </cell>
          <cell r="F446">
            <v>96976.42</v>
          </cell>
          <cell r="G446">
            <v>96976.42</v>
          </cell>
        </row>
        <row r="447">
          <cell r="A447" t="str">
            <v>11131097</v>
          </cell>
          <cell r="B447" t="str">
            <v>11131097 HSBC 04056334113 CADI</v>
          </cell>
          <cell r="C447">
            <v>3646507.79</v>
          </cell>
          <cell r="D447">
            <v>0</v>
          </cell>
          <cell r="E447">
            <v>3342985.95</v>
          </cell>
          <cell r="F447">
            <v>303521.84000000003</v>
          </cell>
          <cell r="G447">
            <v>303521.84000000003</v>
          </cell>
        </row>
        <row r="448">
          <cell r="A448" t="str">
            <v>11131098</v>
          </cell>
          <cell r="B448" t="str">
            <v>11131098 BBVA 0193494829 BECAS NORMALES</v>
          </cell>
          <cell r="C448">
            <v>599.02</v>
          </cell>
          <cell r="D448">
            <v>1.52</v>
          </cell>
          <cell r="E448">
            <v>45.24</v>
          </cell>
          <cell r="F448">
            <v>555.30000000000007</v>
          </cell>
          <cell r="G448">
            <v>555.30000000000007</v>
          </cell>
        </row>
        <row r="449">
          <cell r="A449" t="str">
            <v>11131101</v>
          </cell>
          <cell r="B449" t="str">
            <v>11131101 BANCO NOMINA HONORARIOS</v>
          </cell>
          <cell r="C449">
            <v>14660</v>
          </cell>
          <cell r="D449">
            <v>0</v>
          </cell>
          <cell r="E449">
            <v>0</v>
          </cell>
          <cell r="F449">
            <v>14660</v>
          </cell>
          <cell r="G449">
            <v>14660</v>
          </cell>
        </row>
        <row r="450">
          <cell r="A450" t="str">
            <v>11131106</v>
          </cell>
          <cell r="B450" t="str">
            <v>11131106 BANCOMER 0193557693 ATP 2013</v>
          </cell>
          <cell r="C450">
            <v>-1424.83</v>
          </cell>
          <cell r="D450">
            <v>0</v>
          </cell>
          <cell r="E450">
            <v>0</v>
          </cell>
          <cell r="F450">
            <v>-1424.83</v>
          </cell>
          <cell r="G450">
            <v>-1424.83</v>
          </cell>
        </row>
        <row r="451">
          <cell r="A451" t="str">
            <v>11131107</v>
          </cell>
          <cell r="B451" t="str">
            <v>11131107 BANCOMER 0193557863 PROMAJOVEN2013</v>
          </cell>
          <cell r="C451">
            <v>4064.79</v>
          </cell>
          <cell r="D451">
            <v>0</v>
          </cell>
          <cell r="E451">
            <v>0</v>
          </cell>
          <cell r="F451">
            <v>4064.79</v>
          </cell>
          <cell r="G451">
            <v>4064.79</v>
          </cell>
        </row>
        <row r="452">
          <cell r="A452" t="str">
            <v>11131108</v>
          </cell>
          <cell r="B452" t="str">
            <v>11131108 BANCOMER 0193557987 PNL2013</v>
          </cell>
          <cell r="C452">
            <v>11054.53</v>
          </cell>
          <cell r="D452">
            <v>20.57</v>
          </cell>
          <cell r="E452">
            <v>45.24</v>
          </cell>
          <cell r="F452">
            <v>11029.86</v>
          </cell>
          <cell r="G452">
            <v>11029.86</v>
          </cell>
        </row>
        <row r="453">
          <cell r="A453" t="str">
            <v>11131109</v>
          </cell>
          <cell r="B453" t="str">
            <v>11131109 HSBC 04056334493 ESCUELA SIEMPRE ABIERTA 2013</v>
          </cell>
          <cell r="C453">
            <v>599446.46</v>
          </cell>
          <cell r="D453">
            <v>0</v>
          </cell>
          <cell r="E453">
            <v>0</v>
          </cell>
          <cell r="F453">
            <v>599446.46</v>
          </cell>
          <cell r="G453">
            <v>599446.46</v>
          </cell>
        </row>
        <row r="454">
          <cell r="A454" t="str">
            <v>11131110</v>
          </cell>
          <cell r="B454" t="str">
            <v>11131110 HSBC 04056334543 ESCUELA DE TIEMPO COMPLETO 2013</v>
          </cell>
          <cell r="C454">
            <v>4955752.6100000003</v>
          </cell>
          <cell r="D454">
            <v>29.74</v>
          </cell>
          <cell r="E454">
            <v>6720079.7699999996</v>
          </cell>
          <cell r="F454">
            <v>-1764297.42</v>
          </cell>
          <cell r="G454">
            <v>-1764297.42</v>
          </cell>
        </row>
        <row r="455">
          <cell r="A455" t="str">
            <v>11131111</v>
          </cell>
          <cell r="B455" t="str">
            <v>11131111 BANCOMER 0193739627 PRONIM2013</v>
          </cell>
          <cell r="C455">
            <v>400.97</v>
          </cell>
          <cell r="D455">
            <v>0</v>
          </cell>
          <cell r="E455">
            <v>0</v>
          </cell>
          <cell r="F455">
            <v>400.97</v>
          </cell>
          <cell r="G455">
            <v>400.97</v>
          </cell>
        </row>
        <row r="456">
          <cell r="A456" t="str">
            <v>11131112</v>
          </cell>
          <cell r="B456" t="str">
            <v>11131112 BANCOMER 0193739708 ESTIMULOS A LA CALIDAD DOCENTE 2013</v>
          </cell>
          <cell r="C456">
            <v>190932.1</v>
          </cell>
          <cell r="D456">
            <v>1024.78</v>
          </cell>
          <cell r="E456">
            <v>90.48</v>
          </cell>
          <cell r="F456">
            <v>191866.4</v>
          </cell>
          <cell r="G456">
            <v>191866.4</v>
          </cell>
        </row>
        <row r="457">
          <cell r="A457" t="str">
            <v>11131113</v>
          </cell>
          <cell r="B457" t="str">
            <v>11131113 BANCOMER 0193739732 ESCUELA SEGURA 2013</v>
          </cell>
          <cell r="C457">
            <v>70808.240000000005</v>
          </cell>
          <cell r="D457">
            <v>0.54</v>
          </cell>
          <cell r="E457">
            <v>45.24</v>
          </cell>
          <cell r="F457">
            <v>70763.540000000008</v>
          </cell>
          <cell r="G457">
            <v>70763.540000000008</v>
          </cell>
        </row>
        <row r="458">
          <cell r="A458" t="str">
            <v>11131114</v>
          </cell>
          <cell r="B458" t="str">
            <v>11131114 BANORTE 0882958815 INTEGRACION EDUCATIVA 2013</v>
          </cell>
          <cell r="C458">
            <v>-471368.25</v>
          </cell>
          <cell r="D458">
            <v>0</v>
          </cell>
          <cell r="E458">
            <v>0</v>
          </cell>
          <cell r="F458">
            <v>-471368.25</v>
          </cell>
          <cell r="G458">
            <v>-471368.25</v>
          </cell>
        </row>
        <row r="459">
          <cell r="A459" t="str">
            <v>11131115</v>
          </cell>
          <cell r="B459" t="str">
            <v>11131115 BANORTE 0882958824 RCEP 2013</v>
          </cell>
          <cell r="C459">
            <v>-129.55000000000001</v>
          </cell>
          <cell r="D459">
            <v>0</v>
          </cell>
          <cell r="E459">
            <v>0</v>
          </cell>
          <cell r="F459">
            <v>-129.55000000000001</v>
          </cell>
          <cell r="G459">
            <v>-129.55000000000001</v>
          </cell>
        </row>
        <row r="460">
          <cell r="A460" t="str">
            <v>11131116</v>
          </cell>
          <cell r="B460" t="str">
            <v>11131116 BANORTE 0882958833 PROMIN 2013</v>
          </cell>
          <cell r="C460">
            <v>918.24</v>
          </cell>
          <cell r="D460">
            <v>0</v>
          </cell>
          <cell r="E460">
            <v>0</v>
          </cell>
          <cell r="F460">
            <v>918.24</v>
          </cell>
          <cell r="G460">
            <v>918.24</v>
          </cell>
        </row>
        <row r="461">
          <cell r="A461" t="str">
            <v>11131117</v>
          </cell>
          <cell r="B461" t="str">
            <v>11131117 BANORTE 0882958842 PRONAP 2013</v>
          </cell>
          <cell r="C461">
            <v>5079.1400000000003</v>
          </cell>
          <cell r="D461">
            <v>0</v>
          </cell>
          <cell r="E461">
            <v>0</v>
          </cell>
          <cell r="F461">
            <v>5079.1400000000003</v>
          </cell>
          <cell r="G461">
            <v>5079.1400000000003</v>
          </cell>
        </row>
        <row r="462">
          <cell r="A462" t="str">
            <v>11131118</v>
          </cell>
          <cell r="B462" t="str">
            <v>11131118 BANORTE 0882958851 PROVIOLEM 2013</v>
          </cell>
          <cell r="C462">
            <v>468531.53</v>
          </cell>
          <cell r="D462">
            <v>0</v>
          </cell>
          <cell r="E462">
            <v>0</v>
          </cell>
          <cell r="F462">
            <v>468531.53</v>
          </cell>
          <cell r="G462">
            <v>468531.53</v>
          </cell>
        </row>
        <row r="463">
          <cell r="A463" t="str">
            <v>11131119</v>
          </cell>
          <cell r="B463" t="str">
            <v>11131119 BANORTE 0882958860 PNIEB 2013</v>
          </cell>
          <cell r="C463">
            <v>-2622795.4</v>
          </cell>
          <cell r="D463">
            <v>60.16</v>
          </cell>
          <cell r="E463">
            <v>3915321.14</v>
          </cell>
          <cell r="F463">
            <v>-6538056.3799999999</v>
          </cell>
          <cell r="G463">
            <v>-6538056.3799999999</v>
          </cell>
        </row>
        <row r="464">
          <cell r="A464" t="str">
            <v>11131120</v>
          </cell>
          <cell r="B464" t="str">
            <v>11131120 HSBC 4056770282 FORTALECIMIENTO A LAS ACCIONES ASOCIADAS A LA EDUCACION INDIGENA 2013</v>
          </cell>
          <cell r="C464">
            <v>71.08</v>
          </cell>
          <cell r="D464">
            <v>0</v>
          </cell>
          <cell r="E464">
            <v>0</v>
          </cell>
          <cell r="F464">
            <v>71.08</v>
          </cell>
          <cell r="G464">
            <v>71.08</v>
          </cell>
        </row>
        <row r="465">
          <cell r="A465" t="str">
            <v>11131121</v>
          </cell>
          <cell r="B465" t="str">
            <v>11131121 BANORTE 0896961193 RES2013</v>
          </cell>
          <cell r="C465">
            <v>-1549.96</v>
          </cell>
          <cell r="D465">
            <v>0</v>
          </cell>
          <cell r="E465">
            <v>0</v>
          </cell>
          <cell r="F465">
            <v>-1549.96</v>
          </cell>
          <cell r="G465">
            <v>-1549.96</v>
          </cell>
        </row>
        <row r="466">
          <cell r="A466" t="str">
            <v>11131122</v>
          </cell>
          <cell r="B466" t="str">
            <v>11131122 BANORTE 0896961205 REP2013</v>
          </cell>
          <cell r="C466">
            <v>-669.04</v>
          </cell>
          <cell r="D466">
            <v>0</v>
          </cell>
          <cell r="E466">
            <v>0</v>
          </cell>
          <cell r="F466">
            <v>-669.04</v>
          </cell>
          <cell r="G466">
            <v>-669.04</v>
          </cell>
        </row>
        <row r="467">
          <cell r="A467" t="str">
            <v>11131123</v>
          </cell>
          <cell r="B467" t="str">
            <v>11131123 PROGRAMA ESCUELA DE TIEMPO COMPLETO 2013 HSBC VIRTUAL</v>
          </cell>
          <cell r="C467">
            <v>17945160.57</v>
          </cell>
          <cell r="D467">
            <v>0</v>
          </cell>
          <cell r="E467">
            <v>0</v>
          </cell>
          <cell r="F467">
            <v>17945160.57</v>
          </cell>
          <cell r="G467">
            <v>17945160.57</v>
          </cell>
        </row>
        <row r="468">
          <cell r="A468" t="str">
            <v>11131126</v>
          </cell>
          <cell r="B468" t="str">
            <v>11131126 BANORTE 0891912480 PROYECTO PARA LA INCORPORACION DE LA PERSPECTIVA DE GENERO EN ESCUELAS SECUNDARIAS</v>
          </cell>
          <cell r="C468">
            <v>18742.2</v>
          </cell>
          <cell r="D468">
            <v>3.36</v>
          </cell>
          <cell r="E468">
            <v>0</v>
          </cell>
          <cell r="F468">
            <v>18745.560000000001</v>
          </cell>
          <cell r="G468">
            <v>18745.560000000001</v>
          </cell>
        </row>
        <row r="469">
          <cell r="A469" t="str">
            <v>11131127</v>
          </cell>
          <cell r="B469" t="str">
            <v>11131127 BANCOMER 0194708539 RECURSOS EXTRAORDINARIOS 2013</v>
          </cell>
          <cell r="C469">
            <v>2826.92</v>
          </cell>
          <cell r="D469">
            <v>0</v>
          </cell>
          <cell r="E469">
            <v>0</v>
          </cell>
          <cell r="F469">
            <v>2826.92</v>
          </cell>
          <cell r="G469">
            <v>2826.92</v>
          </cell>
        </row>
        <row r="470">
          <cell r="A470" t="str">
            <v>11131129</v>
          </cell>
          <cell r="B470" t="str">
            <v>11131129 BANCOMER 0194877985 CONCENTRADORA 2014</v>
          </cell>
          <cell r="C470">
            <v>1219889.03</v>
          </cell>
          <cell r="D470">
            <v>0</v>
          </cell>
          <cell r="E470">
            <v>0</v>
          </cell>
          <cell r="F470">
            <v>1219889.03</v>
          </cell>
          <cell r="G470">
            <v>1219889.03</v>
          </cell>
        </row>
        <row r="471">
          <cell r="A471" t="str">
            <v>11131130</v>
          </cell>
          <cell r="B471" t="str">
            <v>11131130 BANORTE 0212323830 PROMIN 2014</v>
          </cell>
          <cell r="C471">
            <v>147546.66</v>
          </cell>
          <cell r="D471">
            <v>0</v>
          </cell>
          <cell r="E471">
            <v>0</v>
          </cell>
          <cell r="F471">
            <v>147546.66</v>
          </cell>
          <cell r="G471">
            <v>147546.66</v>
          </cell>
        </row>
        <row r="472">
          <cell r="A472" t="str">
            <v>11131131</v>
          </cell>
          <cell r="B472" t="str">
            <v>11131131 BANORTE 0212343830 PROCEDA 2014</v>
          </cell>
          <cell r="C472">
            <v>-147553</v>
          </cell>
          <cell r="D472">
            <v>0</v>
          </cell>
          <cell r="E472">
            <v>0</v>
          </cell>
          <cell r="F472">
            <v>-147553</v>
          </cell>
          <cell r="G472">
            <v>-147553</v>
          </cell>
        </row>
        <row r="473">
          <cell r="A473" t="str">
            <v>11131132</v>
          </cell>
          <cell r="B473" t="str">
            <v>11131132 BANORTE 0896961287 CONVENIO RECUPERACION DE SEGUROS</v>
          </cell>
          <cell r="C473">
            <v>32.659999999999997</v>
          </cell>
          <cell r="D473">
            <v>0</v>
          </cell>
          <cell r="E473">
            <v>0</v>
          </cell>
          <cell r="F473">
            <v>32.659999999999997</v>
          </cell>
          <cell r="G473">
            <v>32.659999999999997</v>
          </cell>
        </row>
        <row r="474">
          <cell r="A474" t="str">
            <v>11131133</v>
          </cell>
          <cell r="B474" t="str">
            <v>11131133 HSBC 4057068165 CADIS PROVEEDORES 2014</v>
          </cell>
          <cell r="C474">
            <v>2505321.7200000002</v>
          </cell>
          <cell r="D474">
            <v>0.42</v>
          </cell>
          <cell r="E474">
            <v>0</v>
          </cell>
          <cell r="F474">
            <v>2505322.14</v>
          </cell>
          <cell r="G474">
            <v>2505322.14</v>
          </cell>
        </row>
        <row r="475">
          <cell r="A475" t="str">
            <v>11131134</v>
          </cell>
          <cell r="B475" t="str">
            <v>11131134 BANCOMER 0195606179 PROBAPISS 2014</v>
          </cell>
          <cell r="C475">
            <v>3853.03</v>
          </cell>
          <cell r="D475">
            <v>0</v>
          </cell>
          <cell r="E475">
            <v>0</v>
          </cell>
          <cell r="F475">
            <v>3853.03</v>
          </cell>
          <cell r="G475">
            <v>3853.03</v>
          </cell>
        </row>
        <row r="476">
          <cell r="A476" t="str">
            <v>11131135</v>
          </cell>
          <cell r="B476" t="str">
            <v>11131135 BANCOMER 0195606004 TELEBACHILLERATO COMUNITARIO 2014</v>
          </cell>
          <cell r="C476">
            <v>163612.60999999999</v>
          </cell>
          <cell r="D476">
            <v>0</v>
          </cell>
          <cell r="E476">
            <v>45.24</v>
          </cell>
          <cell r="F476">
            <v>163567.37</v>
          </cell>
          <cell r="G476">
            <v>163567.37</v>
          </cell>
        </row>
        <row r="477">
          <cell r="A477" t="str">
            <v>11131137</v>
          </cell>
          <cell r="B477" t="str">
            <v>11131137 BANORTE 0219500379 PNIEB 2014</v>
          </cell>
          <cell r="C477">
            <v>-0.1</v>
          </cell>
          <cell r="D477">
            <v>0</v>
          </cell>
          <cell r="E477">
            <v>0</v>
          </cell>
          <cell r="F477">
            <v>-0.1</v>
          </cell>
          <cell r="G477">
            <v>-0.1</v>
          </cell>
        </row>
        <row r="478">
          <cell r="A478" t="str">
            <v>11131138</v>
          </cell>
          <cell r="B478" t="str">
            <v>11131138 HSBC 4057373953 ESCUELA DE TIEMPO COMPLETO 2014</v>
          </cell>
          <cell r="C478">
            <v>401140.67</v>
          </cell>
          <cell r="D478">
            <v>1728.4</v>
          </cell>
          <cell r="E478">
            <v>605684.4</v>
          </cell>
          <cell r="F478">
            <v>-202815.33</v>
          </cell>
          <cell r="G478">
            <v>-202815.33</v>
          </cell>
        </row>
        <row r="479">
          <cell r="A479" t="str">
            <v>11131139</v>
          </cell>
          <cell r="B479" t="str">
            <v>11131139 BANCOMER 0196479049 PROMAJOVEN 2014</v>
          </cell>
          <cell r="C479">
            <v>2122.8200000000002</v>
          </cell>
          <cell r="D479">
            <v>0</v>
          </cell>
          <cell r="E479">
            <v>0</v>
          </cell>
          <cell r="F479">
            <v>2122.8200000000002</v>
          </cell>
          <cell r="G479">
            <v>2122.8200000000002</v>
          </cell>
        </row>
        <row r="480">
          <cell r="A480" t="str">
            <v>11131140</v>
          </cell>
          <cell r="B480" t="str">
            <v>11131140 HSBC 4057202590 ESCUELA SEGURA</v>
          </cell>
          <cell r="C480">
            <v>317.39999999999998</v>
          </cell>
          <cell r="D480">
            <v>0.06</v>
          </cell>
          <cell r="E480">
            <v>0</v>
          </cell>
          <cell r="F480">
            <v>317.45999999999998</v>
          </cell>
          <cell r="G480">
            <v>317.45999999999998</v>
          </cell>
        </row>
        <row r="481">
          <cell r="A481" t="str">
            <v>11131141</v>
          </cell>
          <cell r="B481" t="str">
            <v>11131141 BANORTE 0242404037 INCLUSION Y EQUIDAD EDUCATIVA 2014</v>
          </cell>
          <cell r="C481">
            <v>848.12</v>
          </cell>
          <cell r="D481">
            <v>0</v>
          </cell>
          <cell r="E481">
            <v>0</v>
          </cell>
          <cell r="F481">
            <v>848.12</v>
          </cell>
          <cell r="G481">
            <v>848.12</v>
          </cell>
        </row>
        <row r="482">
          <cell r="A482" t="str">
            <v>11131142</v>
          </cell>
          <cell r="B482" t="str">
            <v>11131142 BANORTE 0242404046 FORTALECIMIENTO DE LA CALIDAD EN EDUCACION BASICA 2014</v>
          </cell>
          <cell r="C482">
            <v>5590.45</v>
          </cell>
          <cell r="D482">
            <v>0</v>
          </cell>
          <cell r="E482">
            <v>0</v>
          </cell>
          <cell r="F482">
            <v>5590.45</v>
          </cell>
          <cell r="G482">
            <v>5590.45</v>
          </cell>
        </row>
        <row r="483">
          <cell r="A483" t="str">
            <v>11131143</v>
          </cell>
          <cell r="B483" t="str">
            <v>11131143 BANORTE 0251257646 PEEARE SUPEVISORES 2014</v>
          </cell>
          <cell r="C483">
            <v>-1877.47</v>
          </cell>
          <cell r="D483">
            <v>18.100000000000001</v>
          </cell>
          <cell r="E483">
            <v>3.8</v>
          </cell>
          <cell r="F483">
            <v>-1863.17</v>
          </cell>
          <cell r="G483">
            <v>-1863.17</v>
          </cell>
        </row>
        <row r="484">
          <cell r="A484" t="str">
            <v>11131144</v>
          </cell>
          <cell r="B484" t="str">
            <v>11131144 BANORTE 0251257637 PEERE GASTOS DE OPERACIÓN 2014</v>
          </cell>
          <cell r="C484">
            <v>252.21</v>
          </cell>
          <cell r="D484">
            <v>0</v>
          </cell>
          <cell r="E484">
            <v>3.8</v>
          </cell>
          <cell r="F484">
            <v>248.41</v>
          </cell>
          <cell r="G484">
            <v>248.41</v>
          </cell>
        </row>
        <row r="485">
          <cell r="A485" t="str">
            <v>11131146</v>
          </cell>
          <cell r="B485" t="str">
            <v>11131146 BANORTE 0251257990 EQUIDAD DE GENERO 2014</v>
          </cell>
          <cell r="C485">
            <v>-1</v>
          </cell>
          <cell r="D485">
            <v>0</v>
          </cell>
          <cell r="E485">
            <v>0</v>
          </cell>
          <cell r="F485">
            <v>-1</v>
          </cell>
          <cell r="G485">
            <v>-1</v>
          </cell>
        </row>
        <row r="486">
          <cell r="A486" t="str">
            <v>11131149</v>
          </cell>
          <cell r="B486" t="str">
            <v>11131149 BANCOMER 0197544871 APOYOS ETC</v>
          </cell>
          <cell r="C486">
            <v>-15098601.84</v>
          </cell>
          <cell r="D486">
            <v>0</v>
          </cell>
          <cell r="E486">
            <v>2628.25</v>
          </cell>
          <cell r="F486">
            <v>-15101230.09</v>
          </cell>
          <cell r="G486">
            <v>-15101230.09</v>
          </cell>
        </row>
        <row r="487">
          <cell r="A487" t="str">
            <v>11131150</v>
          </cell>
          <cell r="B487" t="str">
            <v>11131150 BANORTE 0256730519 TELEBACHILLERATO AGO-DIC 2014</v>
          </cell>
          <cell r="C487">
            <v>283793.8</v>
          </cell>
          <cell r="D487">
            <v>132.58000000000001</v>
          </cell>
          <cell r="E487">
            <v>0</v>
          </cell>
          <cell r="F487">
            <v>283926.38</v>
          </cell>
          <cell r="G487">
            <v>283926.38</v>
          </cell>
        </row>
        <row r="488">
          <cell r="A488" t="str">
            <v>11131153</v>
          </cell>
          <cell r="B488" t="str">
            <v>11131153 BANCOMER 0198181233 OTROS GASTOS CORRIENTES SEED FONE</v>
          </cell>
          <cell r="C488">
            <v>576.73</v>
          </cell>
          <cell r="D488">
            <v>100.07</v>
          </cell>
          <cell r="E488">
            <v>0.05</v>
          </cell>
          <cell r="F488">
            <v>676.75</v>
          </cell>
          <cell r="G488">
            <v>676.75</v>
          </cell>
        </row>
        <row r="489">
          <cell r="A489" t="str">
            <v>11131154</v>
          </cell>
          <cell r="B489" t="str">
            <v>11131154 BANCOMER 0198167680 CONCENTRADORA 2015</v>
          </cell>
          <cell r="C489">
            <v>46954.17</v>
          </cell>
          <cell r="D489">
            <v>928.2</v>
          </cell>
          <cell r="E489">
            <v>118.37</v>
          </cell>
          <cell r="F489">
            <v>47764</v>
          </cell>
          <cell r="G489">
            <v>47764</v>
          </cell>
        </row>
        <row r="490">
          <cell r="A490" t="str">
            <v>11131155</v>
          </cell>
          <cell r="B490" t="str">
            <v>11131155 BANCOMER 0198181330 GASTO DE OPERACIÓN SEED</v>
          </cell>
          <cell r="C490">
            <v>533236.99</v>
          </cell>
          <cell r="D490">
            <v>367.04</v>
          </cell>
          <cell r="E490">
            <v>690.16</v>
          </cell>
          <cell r="F490">
            <v>532913.87</v>
          </cell>
          <cell r="G490">
            <v>532913.87</v>
          </cell>
        </row>
        <row r="491">
          <cell r="A491" t="str">
            <v>11131156</v>
          </cell>
          <cell r="B491" t="str">
            <v>11131156 BANORTE 0267828793 CENDI ROMANO DE L.P.</v>
          </cell>
          <cell r="C491">
            <v>115362.5</v>
          </cell>
          <cell r="D491">
            <v>95676.61</v>
          </cell>
          <cell r="E491">
            <v>64903.32</v>
          </cell>
          <cell r="F491">
            <v>146135.79</v>
          </cell>
          <cell r="G491">
            <v>146135.79</v>
          </cell>
        </row>
        <row r="492">
          <cell r="A492" t="str">
            <v>11131157</v>
          </cell>
          <cell r="B492" t="str">
            <v>11131157 BANORTE 0267828850 PEFEN 2014-2015</v>
          </cell>
          <cell r="C492">
            <v>-1167.79</v>
          </cell>
          <cell r="D492">
            <v>1227.5899999999999</v>
          </cell>
          <cell r="E492">
            <v>0</v>
          </cell>
          <cell r="F492">
            <v>59.8</v>
          </cell>
          <cell r="G492">
            <v>59.8</v>
          </cell>
        </row>
        <row r="493">
          <cell r="A493" t="str">
            <v>11131158</v>
          </cell>
          <cell r="B493" t="str">
            <v>11131158 BANORTE 0267828841 TELEBACHILLERATO COMUNITARIO(ENE-JUL-15)</v>
          </cell>
          <cell r="C493">
            <v>4610424.67</v>
          </cell>
          <cell r="D493">
            <v>0</v>
          </cell>
          <cell r="E493">
            <v>0</v>
          </cell>
          <cell r="F493">
            <v>4610424.67</v>
          </cell>
          <cell r="G493">
            <v>4610424.67</v>
          </cell>
        </row>
        <row r="494">
          <cell r="A494" t="str">
            <v>11131159</v>
          </cell>
          <cell r="B494" t="str">
            <v>11131159 BANORTE 0276801042  PROYECTOS GENERALES-2015</v>
          </cell>
          <cell r="C494">
            <v>1408947.88</v>
          </cell>
          <cell r="D494">
            <v>4249428.68</v>
          </cell>
          <cell r="E494">
            <v>4440788.13</v>
          </cell>
          <cell r="F494">
            <v>1217588.43</v>
          </cell>
          <cell r="G494">
            <v>1217588.43</v>
          </cell>
        </row>
        <row r="495">
          <cell r="A495" t="str">
            <v>11131161</v>
          </cell>
          <cell r="B495" t="str">
            <v>11131161 BANORTE 0276801109 CADIS-2015</v>
          </cell>
          <cell r="C495">
            <v>0.46</v>
          </cell>
          <cell r="D495">
            <v>0</v>
          </cell>
          <cell r="E495">
            <v>0</v>
          </cell>
          <cell r="F495">
            <v>0.46</v>
          </cell>
          <cell r="G495">
            <v>0.46</v>
          </cell>
        </row>
        <row r="496">
          <cell r="A496" t="str">
            <v>11131162</v>
          </cell>
          <cell r="B496" t="str">
            <v>11131162 BANCO VIRTUAL FONE</v>
          </cell>
          <cell r="C496">
            <v>13154695.65</v>
          </cell>
          <cell r="D496">
            <v>1738351398.6300001</v>
          </cell>
          <cell r="E496">
            <v>1751506094.28</v>
          </cell>
          <cell r="F496">
            <v>0</v>
          </cell>
          <cell r="G496">
            <v>0</v>
          </cell>
        </row>
        <row r="497">
          <cell r="A497" t="str">
            <v>11131163</v>
          </cell>
          <cell r="B497" t="str">
            <v>11131163 BANORTE 0260042406 TELEBACHILLERATO ESTATAL</v>
          </cell>
          <cell r="C497">
            <v>1261574.06</v>
          </cell>
          <cell r="D497">
            <v>0</v>
          </cell>
          <cell r="E497">
            <v>0</v>
          </cell>
          <cell r="F497">
            <v>1261574.06</v>
          </cell>
          <cell r="G497">
            <v>1261574.06</v>
          </cell>
        </row>
        <row r="498">
          <cell r="A498" t="str">
            <v>11131165</v>
          </cell>
          <cell r="B498" t="str">
            <v>11131165 BBVA BANCOMER 0199655662 LAUDOS FEDERALES</v>
          </cell>
          <cell r="C498">
            <v>182068.41</v>
          </cell>
          <cell r="D498">
            <v>5.28</v>
          </cell>
          <cell r="E498">
            <v>0.2</v>
          </cell>
          <cell r="F498">
            <v>182073.49</v>
          </cell>
          <cell r="G498">
            <v>182073.49</v>
          </cell>
        </row>
        <row r="499">
          <cell r="A499" t="str">
            <v>11131166</v>
          </cell>
          <cell r="B499" t="str">
            <v>11131166 BANORTE 0288684659 IGUALDAD DE GENERO 2015</v>
          </cell>
          <cell r="C499">
            <v>149.49</v>
          </cell>
          <cell r="D499">
            <v>47.09</v>
          </cell>
          <cell r="E499">
            <v>0</v>
          </cell>
          <cell r="F499">
            <v>196.58</v>
          </cell>
          <cell r="G499">
            <v>196.58</v>
          </cell>
        </row>
        <row r="500">
          <cell r="A500" t="str">
            <v>11131167</v>
          </cell>
          <cell r="B500" t="str">
            <v>11131167 BANORTE 0288684695 FORTALECIMIENTO EN EDUCACION BASICA 2015 (R 11)</v>
          </cell>
          <cell r="C500">
            <v>2420.89</v>
          </cell>
          <cell r="D500">
            <v>3342.15</v>
          </cell>
          <cell r="E500">
            <v>5764.04</v>
          </cell>
          <cell r="F500">
            <v>-1</v>
          </cell>
          <cell r="G500">
            <v>-1</v>
          </cell>
        </row>
        <row r="501">
          <cell r="A501" t="str">
            <v>11131168</v>
          </cell>
          <cell r="B501" t="str">
            <v>11131168 HSBC 04058117037 ESCUELA SEGURA 2015</v>
          </cell>
          <cell r="C501">
            <v>-8532.67</v>
          </cell>
          <cell r="D501">
            <v>0</v>
          </cell>
          <cell r="E501">
            <v>232</v>
          </cell>
          <cell r="F501">
            <v>-8764.67</v>
          </cell>
          <cell r="G501">
            <v>-8764.67</v>
          </cell>
        </row>
        <row r="502">
          <cell r="A502" t="str">
            <v>11131169</v>
          </cell>
          <cell r="B502" t="str">
            <v>11131169 BANCOMER 0199919198 PROGRAMA ESCUELAS DE TIEMPO COMPLETO 2015</v>
          </cell>
          <cell r="C502">
            <v>7978005.5599999996</v>
          </cell>
          <cell r="D502">
            <v>14506</v>
          </cell>
          <cell r="E502">
            <v>88028.92</v>
          </cell>
          <cell r="F502">
            <v>7904482.6399999997</v>
          </cell>
          <cell r="G502">
            <v>7904482.6399999997</v>
          </cell>
        </row>
        <row r="503">
          <cell r="A503" t="str">
            <v>11131170</v>
          </cell>
          <cell r="B503" t="str">
            <v>11131170 BANCOMER 0199878513 LAUDOS ESTATALES-2015</v>
          </cell>
          <cell r="C503">
            <v>3.62</v>
          </cell>
          <cell r="D503">
            <v>0</v>
          </cell>
          <cell r="E503">
            <v>3.62</v>
          </cell>
          <cell r="F503">
            <v>0</v>
          </cell>
          <cell r="G503">
            <v>0</v>
          </cell>
        </row>
        <row r="504">
          <cell r="A504" t="str">
            <v>11131171</v>
          </cell>
          <cell r="B504" t="str">
            <v>11131171 BANORTE 0288684837 PROMAJOVEN-2015</v>
          </cell>
          <cell r="C504">
            <v>-0.5</v>
          </cell>
          <cell r="D504">
            <v>1</v>
          </cell>
          <cell r="E504">
            <v>0.5</v>
          </cell>
          <cell r="F504">
            <v>0</v>
          </cell>
          <cell r="G504">
            <v>0</v>
          </cell>
        </row>
        <row r="505">
          <cell r="A505" t="str">
            <v>11131172</v>
          </cell>
          <cell r="B505" t="str">
            <v>11131172 BANORTE 0288684846 INCLUSION Y EQUIDAD EDUCATIVA-2015</v>
          </cell>
          <cell r="C505">
            <v>-0.5</v>
          </cell>
          <cell r="D505">
            <v>1</v>
          </cell>
          <cell r="E505">
            <v>0.5</v>
          </cell>
          <cell r="F505">
            <v>0</v>
          </cell>
          <cell r="G505">
            <v>0</v>
          </cell>
        </row>
        <row r="506">
          <cell r="A506" t="str">
            <v>11131173</v>
          </cell>
          <cell r="B506" t="str">
            <v>11131173 BANORTE 0288684891 PROBAPISS 2015</v>
          </cell>
          <cell r="C506">
            <v>8095.99</v>
          </cell>
          <cell r="D506">
            <v>0</v>
          </cell>
          <cell r="E506">
            <v>0</v>
          </cell>
          <cell r="F506">
            <v>8095.99</v>
          </cell>
          <cell r="G506">
            <v>8095.99</v>
          </cell>
        </row>
        <row r="507">
          <cell r="A507" t="str">
            <v>11131174</v>
          </cell>
          <cell r="B507" t="str">
            <v>11131174 BANORTE 0295850948 PRODEP 2015</v>
          </cell>
          <cell r="C507">
            <v>1182.96</v>
          </cell>
          <cell r="D507">
            <v>0</v>
          </cell>
          <cell r="E507">
            <v>0</v>
          </cell>
          <cell r="F507">
            <v>1182.96</v>
          </cell>
          <cell r="G507">
            <v>1182.96</v>
          </cell>
        </row>
        <row r="508">
          <cell r="A508" t="str">
            <v>11131176</v>
          </cell>
          <cell r="B508" t="str">
            <v>11131176 BANORTE 029585113-2 PROGRAMA PARA EL DESARROLLO PROFESIONAL DOCENTE 2014</v>
          </cell>
          <cell r="C508">
            <v>22.12</v>
          </cell>
          <cell r="D508">
            <v>0</v>
          </cell>
          <cell r="E508">
            <v>0</v>
          </cell>
          <cell r="F508">
            <v>22.12</v>
          </cell>
          <cell r="G508">
            <v>22.12</v>
          </cell>
        </row>
        <row r="509">
          <cell r="A509" t="str">
            <v>11131178</v>
          </cell>
          <cell r="B509" t="str">
            <v>11131178 BANORTE 040471582-1 PEEARE SUPERVISORES-2015</v>
          </cell>
          <cell r="C509">
            <v>41114.400000000001</v>
          </cell>
          <cell r="D509">
            <v>4515.01</v>
          </cell>
          <cell r="E509">
            <v>13462.52</v>
          </cell>
          <cell r="F509">
            <v>32166.89</v>
          </cell>
          <cell r="G509">
            <v>32166.89</v>
          </cell>
        </row>
        <row r="510">
          <cell r="A510" t="str">
            <v>11131179</v>
          </cell>
          <cell r="B510" t="str">
            <v>11131179 BANORTE 040471581-2 PEEARE G.O-2015</v>
          </cell>
          <cell r="C510">
            <v>-9321.94</v>
          </cell>
          <cell r="D510">
            <v>13534.24</v>
          </cell>
          <cell r="E510">
            <v>4212.8999999999996</v>
          </cell>
          <cell r="F510">
            <v>-0.6</v>
          </cell>
          <cell r="G510">
            <v>-0.6</v>
          </cell>
        </row>
        <row r="511">
          <cell r="A511" t="str">
            <v>11131180</v>
          </cell>
          <cell r="B511" t="str">
            <v>11131180 BANORTE 040471586-7 TELEBACHILLERATO CONVENIO 39-C 2015-2016</v>
          </cell>
          <cell r="C511">
            <v>0</v>
          </cell>
          <cell r="D511">
            <v>2</v>
          </cell>
          <cell r="E511">
            <v>1</v>
          </cell>
          <cell r="F511">
            <v>1</v>
          </cell>
          <cell r="G511">
            <v>1</v>
          </cell>
        </row>
        <row r="512">
          <cell r="A512" t="str">
            <v>11131181</v>
          </cell>
          <cell r="B512" t="str">
            <v>11131181 TIEMPO COMPLETO VIRTUAL  2015-2016</v>
          </cell>
          <cell r="C512">
            <v>0</v>
          </cell>
          <cell r="D512">
            <v>77647450</v>
          </cell>
          <cell r="E512">
            <v>95873935</v>
          </cell>
          <cell r="F512">
            <v>-18226485</v>
          </cell>
          <cell r="G512">
            <v>-18226485</v>
          </cell>
        </row>
        <row r="513">
          <cell r="A513" t="str">
            <v>11131182</v>
          </cell>
          <cell r="B513" t="str">
            <v>11131182 BANORTE 0412233263 PROYECTOS AUTOGESTION ESCOLAR (PAGES-2015)</v>
          </cell>
          <cell r="C513">
            <v>22.67</v>
          </cell>
          <cell r="D513">
            <v>0</v>
          </cell>
          <cell r="E513">
            <v>0</v>
          </cell>
          <cell r="F513">
            <v>22.67</v>
          </cell>
          <cell r="G513">
            <v>22.67</v>
          </cell>
        </row>
        <row r="514">
          <cell r="A514" t="str">
            <v>11131184</v>
          </cell>
          <cell r="B514" t="str">
            <v>11131184 BANORTE 0418148079 APOYO A TUTORES Y ASESORES TECNICOS PEDAGOGICOS-2015</v>
          </cell>
          <cell r="C514">
            <v>25013.68</v>
          </cell>
          <cell r="D514">
            <v>11.25</v>
          </cell>
          <cell r="E514">
            <v>1</v>
          </cell>
          <cell r="F514">
            <v>25023.93</v>
          </cell>
          <cell r="G514">
            <v>25023.93</v>
          </cell>
        </row>
        <row r="515">
          <cell r="A515" t="str">
            <v>11131185</v>
          </cell>
          <cell r="B515" t="str">
            <v>11131185 BANCOMER 0103567818 ANTICIPOS RH-2015</v>
          </cell>
          <cell r="C515">
            <v>621371.69999999995</v>
          </cell>
          <cell r="D515">
            <v>55681.72</v>
          </cell>
          <cell r="E515">
            <v>-23847.119999999999</v>
          </cell>
          <cell r="F515">
            <v>700900.54</v>
          </cell>
          <cell r="G515">
            <v>700900.54</v>
          </cell>
        </row>
        <row r="516">
          <cell r="A516" t="str">
            <v>11131186</v>
          </cell>
          <cell r="B516" t="str">
            <v>11131186 BANCOMER 0103818306 LAUDOS FEDERALES-2016</v>
          </cell>
          <cell r="C516">
            <v>1228051.1499999999</v>
          </cell>
          <cell r="D516">
            <v>1515930.83</v>
          </cell>
          <cell r="E516">
            <v>2060223.14</v>
          </cell>
          <cell r="F516">
            <v>683758.84</v>
          </cell>
          <cell r="G516">
            <v>683758.84</v>
          </cell>
        </row>
        <row r="517">
          <cell r="A517" t="str">
            <v>11131187</v>
          </cell>
          <cell r="B517" t="str">
            <v>11131187 BANCOMER 0103793605 CONCENTRADORA-2016</v>
          </cell>
          <cell r="C517">
            <v>1.71</v>
          </cell>
          <cell r="D517">
            <v>114983784.09999999</v>
          </cell>
          <cell r="E517">
            <v>114983785.84999999</v>
          </cell>
          <cell r="F517">
            <v>-0.04</v>
          </cell>
          <cell r="G517">
            <v>-0.04</v>
          </cell>
        </row>
        <row r="518">
          <cell r="A518" t="str">
            <v>11131188</v>
          </cell>
          <cell r="B518" t="str">
            <v>11131188 BANCOMER 0103793990 G.O. FONE 2016</v>
          </cell>
          <cell r="C518">
            <v>3754201.98</v>
          </cell>
          <cell r="D518">
            <v>39505519.340000004</v>
          </cell>
          <cell r="E518">
            <v>36681140.380000003</v>
          </cell>
          <cell r="F518">
            <v>6578580.9400000004</v>
          </cell>
          <cell r="G518">
            <v>6578580.9400000004</v>
          </cell>
        </row>
        <row r="519">
          <cell r="A519" t="str">
            <v>11131189</v>
          </cell>
          <cell r="B519" t="str">
            <v>11131189 BANCOMER 0103793796 OTROS GASTO CORRIENTES-2016</v>
          </cell>
          <cell r="C519">
            <v>13931035.949999999</v>
          </cell>
          <cell r="D519">
            <v>80258283.739999995</v>
          </cell>
          <cell r="E519">
            <v>94189302.620000005</v>
          </cell>
          <cell r="F519">
            <v>17.07</v>
          </cell>
          <cell r="G519">
            <v>17.07</v>
          </cell>
        </row>
        <row r="520">
          <cell r="A520" t="str">
            <v>11131190</v>
          </cell>
          <cell r="B520" t="str">
            <v>11131190 BANCOMER 0103818381 LAUDOS ESTATALES-2016</v>
          </cell>
          <cell r="C520">
            <v>4794.42</v>
          </cell>
          <cell r="D520">
            <v>50875.86</v>
          </cell>
          <cell r="E520">
            <v>-52039.25</v>
          </cell>
          <cell r="F520">
            <v>107709.53</v>
          </cell>
          <cell r="G520">
            <v>107709.53</v>
          </cell>
        </row>
        <row r="521">
          <cell r="A521" t="str">
            <v>11131191</v>
          </cell>
          <cell r="B521" t="str">
            <v>11131191 BANORTE 0418148257 PROYECTOS GENERALES 2016</v>
          </cell>
          <cell r="C521">
            <v>1216935.25</v>
          </cell>
          <cell r="D521">
            <v>15671586.93</v>
          </cell>
          <cell r="E521">
            <v>15880226.050000001</v>
          </cell>
          <cell r="F521">
            <v>1008296.13</v>
          </cell>
          <cell r="G521">
            <v>1008296.13</v>
          </cell>
        </row>
        <row r="522">
          <cell r="A522" t="str">
            <v>11131192</v>
          </cell>
          <cell r="B522" t="str">
            <v>11131192 BANORTE 0418148323 CONVIVENCIA ESCOLAR ES -2016</v>
          </cell>
          <cell r="C522">
            <v>210890.58</v>
          </cell>
          <cell r="D522">
            <v>125802.27</v>
          </cell>
          <cell r="E522">
            <v>335932.81</v>
          </cell>
          <cell r="F522">
            <v>760.04</v>
          </cell>
          <cell r="G522">
            <v>760.04</v>
          </cell>
        </row>
        <row r="523">
          <cell r="A523" t="str">
            <v>11131193</v>
          </cell>
          <cell r="B523" t="str">
            <v>11131193 BANORTE 0418148332 FORTALECIMIENTO DE LA CALIDAD EN EDUCACION BASICA  2016</v>
          </cell>
          <cell r="C523">
            <v>10065212.74</v>
          </cell>
          <cell r="D523">
            <v>896542.65</v>
          </cell>
          <cell r="E523">
            <v>10502117.130000001</v>
          </cell>
          <cell r="F523">
            <v>459638.26</v>
          </cell>
          <cell r="G523">
            <v>459638.26</v>
          </cell>
        </row>
        <row r="524">
          <cell r="A524" t="str">
            <v>11131194</v>
          </cell>
          <cell r="B524" t="str">
            <v>11131194 BANORTE 0418148305 INCLUSION Y EQUIDAD EDUCATIVA 2016</v>
          </cell>
          <cell r="C524">
            <v>5086199.47</v>
          </cell>
          <cell r="D524">
            <v>23782.45</v>
          </cell>
          <cell r="E524">
            <v>5031082.68</v>
          </cell>
          <cell r="F524">
            <v>78899.240000000005</v>
          </cell>
          <cell r="G524">
            <v>78899.240000000005</v>
          </cell>
        </row>
        <row r="525">
          <cell r="A525" t="str">
            <v>11131195</v>
          </cell>
          <cell r="B525" t="str">
            <v>11131195 BANORTE 0418148341 PROGRAMA DE DESARROLLO PROFESIONAL DOCENTE</v>
          </cell>
          <cell r="C525">
            <v>0</v>
          </cell>
          <cell r="D525">
            <v>1</v>
          </cell>
          <cell r="E525">
            <v>0</v>
          </cell>
          <cell r="F525">
            <v>1</v>
          </cell>
          <cell r="G525">
            <v>1</v>
          </cell>
        </row>
        <row r="526">
          <cell r="A526" t="str">
            <v>11131196</v>
          </cell>
          <cell r="B526" t="str">
            <v>11131196 BANORTE 0418148293 PINIEB 2016</v>
          </cell>
          <cell r="C526">
            <v>13771815.85</v>
          </cell>
          <cell r="D526">
            <v>15919628.48</v>
          </cell>
          <cell r="E526">
            <v>29578423.289999999</v>
          </cell>
          <cell r="F526">
            <v>113021.04</v>
          </cell>
          <cell r="G526">
            <v>113021.04</v>
          </cell>
        </row>
        <row r="527">
          <cell r="A527" t="str">
            <v>11131197</v>
          </cell>
          <cell r="B527" t="str">
            <v>11131197 BANORTE 0418148284 MADRES JOVENES 2016</v>
          </cell>
          <cell r="C527">
            <v>654032.53</v>
          </cell>
          <cell r="D527">
            <v>3079.26</v>
          </cell>
          <cell r="E527">
            <v>430952.84</v>
          </cell>
          <cell r="F527">
            <v>226158.95</v>
          </cell>
          <cell r="G527">
            <v>226158.95</v>
          </cell>
        </row>
        <row r="528">
          <cell r="A528" t="str">
            <v>11131198</v>
          </cell>
          <cell r="B528" t="str">
            <v>11131198 BANCOMER 0104142284 ESCUELAS DE TIEMPO COMPLETO CM16</v>
          </cell>
          <cell r="C528">
            <v>124358870.52</v>
          </cell>
          <cell r="D528">
            <v>59268344.630000003</v>
          </cell>
          <cell r="E528">
            <v>149517675.97999999</v>
          </cell>
          <cell r="F528">
            <v>34109539.170000002</v>
          </cell>
          <cell r="G528">
            <v>34109539.170000002</v>
          </cell>
        </row>
        <row r="529">
          <cell r="A529" t="str">
            <v>11131199</v>
          </cell>
          <cell r="B529" t="str">
            <v>11131199 BANORTE 0423101069 PEEARE GO CM16</v>
          </cell>
          <cell r="C529">
            <v>0</v>
          </cell>
          <cell r="D529">
            <v>0.1</v>
          </cell>
          <cell r="E529">
            <v>0</v>
          </cell>
          <cell r="F529">
            <v>0.1</v>
          </cell>
          <cell r="G529">
            <v>0.1</v>
          </cell>
        </row>
        <row r="530">
          <cell r="A530" t="str">
            <v>11131200</v>
          </cell>
          <cell r="B530" t="str">
            <v>11131200 BANORTE 0423101078 PEEARE SUPERVISORES CM16</v>
          </cell>
          <cell r="C530">
            <v>0</v>
          </cell>
          <cell r="D530">
            <v>0.1</v>
          </cell>
          <cell r="E530">
            <v>0</v>
          </cell>
          <cell r="F530">
            <v>0.1</v>
          </cell>
          <cell r="G530">
            <v>0.1</v>
          </cell>
        </row>
        <row r="531">
          <cell r="A531" t="str">
            <v>11131201</v>
          </cell>
          <cell r="B531" t="str">
            <v>11131201 BANORTE 0418148408 TB-FED-2016</v>
          </cell>
          <cell r="C531">
            <v>6890791.2799999993</v>
          </cell>
          <cell r="D531">
            <v>2430508.69</v>
          </cell>
          <cell r="E531">
            <v>4843932.3</v>
          </cell>
          <cell r="F531">
            <v>4477367.67</v>
          </cell>
          <cell r="G531">
            <v>4477367.67</v>
          </cell>
        </row>
        <row r="532">
          <cell r="A532" t="str">
            <v>11131202</v>
          </cell>
          <cell r="B532" t="str">
            <v>11131202 BANORTE 0423101117 TELEBACHILLERATO ESTATAL 2016</v>
          </cell>
          <cell r="C532">
            <v>4525230.1500000004</v>
          </cell>
          <cell r="D532">
            <v>4227392.6900000004</v>
          </cell>
          <cell r="E532">
            <v>670395.48</v>
          </cell>
          <cell r="F532">
            <v>8082227.3600000003</v>
          </cell>
          <cell r="G532">
            <v>8082227.3600000003</v>
          </cell>
        </row>
        <row r="533">
          <cell r="A533" t="str">
            <v>11131203</v>
          </cell>
          <cell r="B533" t="str">
            <v>11131203 BANORTE 0423101359 CADIS 2016</v>
          </cell>
          <cell r="C533">
            <v>29858.26</v>
          </cell>
          <cell r="D533">
            <v>7584404.4000000004</v>
          </cell>
          <cell r="E533">
            <v>7538195.5700000003</v>
          </cell>
          <cell r="F533">
            <v>76067.09</v>
          </cell>
          <cell r="G533">
            <v>76067.09</v>
          </cell>
        </row>
        <row r="534">
          <cell r="A534" t="str">
            <v>11131204</v>
          </cell>
          <cell r="B534" t="str">
            <v>11131204 BANORTE 0430495065 PROBAPISS 2016</v>
          </cell>
          <cell r="C534">
            <v>2002.64</v>
          </cell>
          <cell r="D534">
            <v>20101.240000000002</v>
          </cell>
          <cell r="E534">
            <v>0.1</v>
          </cell>
          <cell r="F534">
            <v>22103.78</v>
          </cell>
          <cell r="G534">
            <v>22103.78</v>
          </cell>
        </row>
        <row r="535">
          <cell r="A535" t="str">
            <v>11131207</v>
          </cell>
          <cell r="B535" t="str">
            <v>11131207 BANORTE 0439534985 CENEVAL 2016</v>
          </cell>
          <cell r="C535">
            <v>-184420.64</v>
          </cell>
          <cell r="D535">
            <v>194341.69</v>
          </cell>
          <cell r="E535">
            <v>0</v>
          </cell>
          <cell r="F535">
            <v>9921.0499999999993</v>
          </cell>
          <cell r="G535">
            <v>9921.0499999999993</v>
          </cell>
        </row>
        <row r="536">
          <cell r="A536" t="str">
            <v>11131208</v>
          </cell>
          <cell r="B536" t="str">
            <v>11131208 BANORTE 0430495391 PAAGES 2016</v>
          </cell>
          <cell r="C536">
            <v>224414.68</v>
          </cell>
          <cell r="D536">
            <v>54713.919999999998</v>
          </cell>
          <cell r="E536">
            <v>274603.2</v>
          </cell>
          <cell r="F536">
            <v>4525.3999999999996</v>
          </cell>
          <cell r="G536">
            <v>4525.3999999999996</v>
          </cell>
        </row>
        <row r="537">
          <cell r="A537" t="str">
            <v>11131209</v>
          </cell>
          <cell r="B537" t="str">
            <v>11131209 BANORTE 0430495207 PACTEN 2016</v>
          </cell>
          <cell r="C537">
            <v>2064443.43</v>
          </cell>
          <cell r="D537">
            <v>3386.6</v>
          </cell>
          <cell r="E537">
            <v>627134.04</v>
          </cell>
          <cell r="F537">
            <v>1440695.99</v>
          </cell>
          <cell r="G537">
            <v>1440695.99</v>
          </cell>
        </row>
        <row r="538">
          <cell r="A538" t="str">
            <v>11131211</v>
          </cell>
          <cell r="B538" t="str">
            <v>11131211 BANORTE 0430495403 ATP FEDERAL 2016</v>
          </cell>
          <cell r="C538">
            <v>0</v>
          </cell>
          <cell r="D538">
            <v>516.54999999999995</v>
          </cell>
          <cell r="E538">
            <v>0</v>
          </cell>
          <cell r="F538">
            <v>516.54999999999995</v>
          </cell>
          <cell r="G538">
            <v>516.54999999999995</v>
          </cell>
        </row>
        <row r="539">
          <cell r="A539" t="str">
            <v>11131212</v>
          </cell>
          <cell r="B539" t="str">
            <v>11131212 BBVA BANCOMER 0106848656 REINTEGROS AUDITORIA FAEB</v>
          </cell>
          <cell r="C539">
            <v>0.09</v>
          </cell>
          <cell r="D539">
            <v>0.08</v>
          </cell>
          <cell r="E539">
            <v>0.17</v>
          </cell>
          <cell r="F539">
            <v>0</v>
          </cell>
          <cell r="G539">
            <v>0</v>
          </cell>
        </row>
        <row r="540">
          <cell r="A540" t="str">
            <v>11140000</v>
          </cell>
          <cell r="B540" t="str">
            <v>11140000 INVERSIONES TEMPORALES (HASTA 3 MESES)</v>
          </cell>
          <cell r="C540">
            <v>0</v>
          </cell>
          <cell r="D540">
            <v>830000000</v>
          </cell>
          <cell r="E540">
            <v>830000000</v>
          </cell>
          <cell r="F540">
            <v>0</v>
          </cell>
          <cell r="G540">
            <v>0</v>
          </cell>
        </row>
        <row r="541">
          <cell r="A541" t="str">
            <v>11141000</v>
          </cell>
          <cell r="B541" t="str">
            <v>11141000 INVERSIONES TEMPORALES (HASTA 3 MESES)</v>
          </cell>
          <cell r="C541">
            <v>0</v>
          </cell>
          <cell r="D541">
            <v>830000000</v>
          </cell>
          <cell r="E541">
            <v>830000000</v>
          </cell>
          <cell r="F541">
            <v>0</v>
          </cell>
          <cell r="G541">
            <v>0</v>
          </cell>
        </row>
        <row r="542">
          <cell r="A542" t="str">
            <v>11141002</v>
          </cell>
          <cell r="B542" t="str">
            <v>11141002 BANORTE</v>
          </cell>
          <cell r="C542">
            <v>0</v>
          </cell>
          <cell r="D542">
            <v>300000000</v>
          </cell>
          <cell r="E542">
            <v>300000000</v>
          </cell>
          <cell r="F542">
            <v>0</v>
          </cell>
          <cell r="G542">
            <v>0</v>
          </cell>
        </row>
        <row r="543">
          <cell r="A543" t="str">
            <v>11141004</v>
          </cell>
          <cell r="B543" t="str">
            <v>11141004 INVERSIONES BANAMEX</v>
          </cell>
          <cell r="C543">
            <v>0</v>
          </cell>
          <cell r="D543">
            <v>530000000</v>
          </cell>
          <cell r="E543">
            <v>530000000</v>
          </cell>
          <cell r="F543">
            <v>0</v>
          </cell>
          <cell r="G543">
            <v>0</v>
          </cell>
        </row>
        <row r="544">
          <cell r="A544" t="str">
            <v>11160000</v>
          </cell>
          <cell r="B544" t="str">
            <v>11160000 DEPOSITOS DE FONDOS DE TERCEROS</v>
          </cell>
          <cell r="C544">
            <v>436571.38</v>
          </cell>
          <cell r="D544">
            <v>0</v>
          </cell>
          <cell r="E544">
            <v>0</v>
          </cell>
          <cell r="F544">
            <v>436571.38</v>
          </cell>
          <cell r="G544">
            <v>436571.38</v>
          </cell>
        </row>
        <row r="545">
          <cell r="A545" t="str">
            <v>11161000</v>
          </cell>
          <cell r="B545" t="str">
            <v>11161000 DEPOSITOS EN GARANTIA</v>
          </cell>
          <cell r="C545">
            <v>436571.38</v>
          </cell>
          <cell r="D545">
            <v>0</v>
          </cell>
          <cell r="E545">
            <v>0</v>
          </cell>
          <cell r="F545">
            <v>436571.38</v>
          </cell>
          <cell r="G545">
            <v>436571.38</v>
          </cell>
        </row>
        <row r="546">
          <cell r="A546" t="str">
            <v>11161001</v>
          </cell>
          <cell r="B546" t="str">
            <v>11161001 DEPOSITOS EN GARANTIA</v>
          </cell>
          <cell r="C546">
            <v>430571.38</v>
          </cell>
          <cell r="D546">
            <v>0</v>
          </cell>
          <cell r="E546">
            <v>0</v>
          </cell>
          <cell r="F546">
            <v>430571.38</v>
          </cell>
          <cell r="G546">
            <v>430571.38</v>
          </cell>
        </row>
        <row r="547">
          <cell r="A547" t="str">
            <v>11161002</v>
          </cell>
          <cell r="B547" t="str">
            <v>11161002 DEPOSITOS EN GARANTIA EDUCACION</v>
          </cell>
          <cell r="C547">
            <v>6000</v>
          </cell>
          <cell r="D547">
            <v>0</v>
          </cell>
          <cell r="E547">
            <v>0</v>
          </cell>
          <cell r="F547">
            <v>6000</v>
          </cell>
          <cell r="G547">
            <v>6000</v>
          </cell>
        </row>
        <row r="548">
          <cell r="A548" t="str">
            <v>11200000</v>
          </cell>
          <cell r="B548" t="str">
            <v>11200000 DERECHOS A RECIBIR EFECTIVO O EQUIVALENTES</v>
          </cell>
          <cell r="C548">
            <v>132218861.29000002</v>
          </cell>
          <cell r="D548">
            <v>2665105185.0499988</v>
          </cell>
          <cell r="E548">
            <v>2542995939.1199989</v>
          </cell>
          <cell r="F548">
            <v>254328107.22000003</v>
          </cell>
          <cell r="G548">
            <v>254328107.22000003</v>
          </cell>
        </row>
        <row r="549">
          <cell r="A549" t="str">
            <v>11220000</v>
          </cell>
          <cell r="B549" t="str">
            <v>11220000 CUENTAS POR COBRAR A CORTO PLAZO</v>
          </cell>
          <cell r="C549">
            <v>9380246.620000001</v>
          </cell>
          <cell r="D549">
            <v>2146622288.98</v>
          </cell>
          <cell r="E549">
            <v>2152314188.5599999</v>
          </cell>
          <cell r="F549">
            <v>3688347.0400000005</v>
          </cell>
          <cell r="G549">
            <v>3688347.0400000005</v>
          </cell>
        </row>
        <row r="550">
          <cell r="A550" t="str">
            <v>11225000</v>
          </cell>
          <cell r="B550" t="str">
            <v>11225000 CUENTAS POR COBRAR A LA FEDERACION</v>
          </cell>
          <cell r="C550">
            <v>5635872.5199999996</v>
          </cell>
          <cell r="D550">
            <v>2146345209.71</v>
          </cell>
          <cell r="E550">
            <v>2151981082.23</v>
          </cell>
          <cell r="F550">
            <v>0</v>
          </cell>
          <cell r="G550">
            <v>0</v>
          </cell>
        </row>
        <row r="551">
          <cell r="A551" t="str">
            <v>11225010</v>
          </cell>
          <cell r="B551" t="str">
            <v>11225010 FONDO DE FISCALIZACION</v>
          </cell>
          <cell r="C551">
            <v>0</v>
          </cell>
          <cell r="D551">
            <v>25001071</v>
          </cell>
          <cell r="E551">
            <v>25001071</v>
          </cell>
          <cell r="F551">
            <v>0</v>
          </cell>
          <cell r="G551">
            <v>0</v>
          </cell>
        </row>
        <row r="552">
          <cell r="A552" t="str">
            <v>11225011</v>
          </cell>
          <cell r="B552" t="str">
            <v>11225011 FONDO DE COMPENSACION DE IMPUESTO SOBRE AUTOMOVILES NUEVOS</v>
          </cell>
          <cell r="C552">
            <v>0</v>
          </cell>
          <cell r="D552">
            <v>1449068</v>
          </cell>
          <cell r="E552">
            <v>1449068</v>
          </cell>
          <cell r="F552">
            <v>0</v>
          </cell>
          <cell r="G552">
            <v>0</v>
          </cell>
        </row>
        <row r="553">
          <cell r="A553" t="str">
            <v>11225016</v>
          </cell>
          <cell r="B553" t="str">
            <v>11225016 CRECIMIENTOS</v>
          </cell>
          <cell r="C553">
            <v>0</v>
          </cell>
          <cell r="D553">
            <v>6653528</v>
          </cell>
          <cell r="E553">
            <v>6653528</v>
          </cell>
          <cell r="F553">
            <v>0</v>
          </cell>
          <cell r="G553">
            <v>0</v>
          </cell>
        </row>
        <row r="554">
          <cell r="A554" t="str">
            <v>11225018</v>
          </cell>
          <cell r="B554" t="str">
            <v>11225018 FONDO DE FOMENTO MUNICIPAL</v>
          </cell>
          <cell r="C554">
            <v>0</v>
          </cell>
          <cell r="D554">
            <v>38935872</v>
          </cell>
          <cell r="E554">
            <v>38935872</v>
          </cell>
          <cell r="F554">
            <v>0</v>
          </cell>
          <cell r="G554">
            <v>0</v>
          </cell>
        </row>
        <row r="555">
          <cell r="A555" t="str">
            <v>11225019</v>
          </cell>
          <cell r="B555" t="str">
            <v>11225019 IMPUESTO ESPECIAL SOBRE PRODUCCION Y SERVICIOS POR VENTA DE BEBIDAS Y TABACO</v>
          </cell>
          <cell r="C555">
            <v>0</v>
          </cell>
          <cell r="D555">
            <v>12508027</v>
          </cell>
          <cell r="E555">
            <v>12508027</v>
          </cell>
          <cell r="F555">
            <v>0</v>
          </cell>
          <cell r="G555">
            <v>0</v>
          </cell>
        </row>
        <row r="556">
          <cell r="A556" t="str">
            <v>11225025</v>
          </cell>
          <cell r="B556" t="str">
            <v>11225025 FONDO DE APORTACIONES PARA NOMINA EDUCATIVA Y GASTO OPERATIVO</v>
          </cell>
          <cell r="C556">
            <v>0</v>
          </cell>
          <cell r="D556">
            <v>89184183</v>
          </cell>
          <cell r="E556">
            <v>89184183</v>
          </cell>
          <cell r="F556">
            <v>0</v>
          </cell>
          <cell r="G556">
            <v>0</v>
          </cell>
        </row>
        <row r="557">
          <cell r="A557" t="str">
            <v>11225026</v>
          </cell>
          <cell r="B557" t="str">
            <v>11225026 FONDO DE APORTACION PARA SERVICIOS DE SALUD</v>
          </cell>
          <cell r="C557">
            <v>0</v>
          </cell>
          <cell r="D557">
            <v>196590099.91</v>
          </cell>
          <cell r="E557">
            <v>196590099.91</v>
          </cell>
          <cell r="F557">
            <v>0</v>
          </cell>
          <cell r="G557">
            <v>0</v>
          </cell>
        </row>
        <row r="558">
          <cell r="A558" t="str">
            <v>11225028</v>
          </cell>
          <cell r="B558" t="str">
            <v>11225028 FONDO DE APORTACION PARA INFRAESTRUCTURA SOCIAL MUNICIPAL</v>
          </cell>
          <cell r="C558">
            <v>0</v>
          </cell>
          <cell r="D558">
            <v>-77250210</v>
          </cell>
          <cell r="E558">
            <v>-77250210</v>
          </cell>
          <cell r="F558">
            <v>0</v>
          </cell>
          <cell r="G558">
            <v>0</v>
          </cell>
        </row>
        <row r="559">
          <cell r="A559" t="str">
            <v>11225029</v>
          </cell>
          <cell r="B559" t="str">
            <v>11225029 FONDO DE APORTACION PARA EL FORTALECIMIENTO DE LOS MUNICIPIOS</v>
          </cell>
          <cell r="C559">
            <v>0</v>
          </cell>
          <cell r="D559">
            <v>74809143</v>
          </cell>
          <cell r="E559">
            <v>74809143</v>
          </cell>
          <cell r="F559">
            <v>0</v>
          </cell>
          <cell r="G559">
            <v>0</v>
          </cell>
        </row>
        <row r="560">
          <cell r="A560" t="str">
            <v>11225030</v>
          </cell>
          <cell r="B560" t="str">
            <v>11225030 FONDO DE APORTACION PARA ASISTENCIA SOCIAL</v>
          </cell>
          <cell r="C560">
            <v>0</v>
          </cell>
          <cell r="D560">
            <v>11099176</v>
          </cell>
          <cell r="E560">
            <v>11099176</v>
          </cell>
          <cell r="F560">
            <v>0</v>
          </cell>
          <cell r="G560">
            <v>0</v>
          </cell>
        </row>
        <row r="561">
          <cell r="A561" t="str">
            <v>11225031</v>
          </cell>
          <cell r="B561" t="str">
            <v>11225031 FONDO DE APORTACION PARA INFRAESTRUCTURA BASICA</v>
          </cell>
          <cell r="C561">
            <v>0</v>
          </cell>
          <cell r="D561">
            <v>10909251</v>
          </cell>
          <cell r="E561">
            <v>10909251</v>
          </cell>
          <cell r="F561">
            <v>0</v>
          </cell>
          <cell r="G561">
            <v>0</v>
          </cell>
        </row>
        <row r="562">
          <cell r="A562" t="str">
            <v>11225032</v>
          </cell>
          <cell r="B562" t="str">
            <v>11225032 FONDO DE APORTACION PARA INFRAESTRUCTURA SUPERIOR</v>
          </cell>
          <cell r="C562">
            <v>0</v>
          </cell>
          <cell r="D562">
            <v>8772976</v>
          </cell>
          <cell r="E562">
            <v>8772976</v>
          </cell>
          <cell r="F562">
            <v>0</v>
          </cell>
          <cell r="G562">
            <v>0</v>
          </cell>
        </row>
        <row r="563">
          <cell r="A563" t="str">
            <v>11225033</v>
          </cell>
          <cell r="B563" t="str">
            <v>11225033 FONDO DE APORTACION PARA LA EDUCACION TECNOLOGICA</v>
          </cell>
          <cell r="C563">
            <v>0</v>
          </cell>
          <cell r="D563">
            <v>4888889.58</v>
          </cell>
          <cell r="E563">
            <v>4888889.58</v>
          </cell>
          <cell r="F563">
            <v>0</v>
          </cell>
          <cell r="G563">
            <v>0</v>
          </cell>
        </row>
        <row r="564">
          <cell r="A564" t="str">
            <v>11225034</v>
          </cell>
          <cell r="B564" t="str">
            <v>11225034 FONDO DE APORTACION PARA EDUCACION DE ADULTOS</v>
          </cell>
          <cell r="C564">
            <v>0</v>
          </cell>
          <cell r="D564">
            <v>6391158.2300000004</v>
          </cell>
          <cell r="E564">
            <v>6391158.2300000004</v>
          </cell>
          <cell r="F564">
            <v>0</v>
          </cell>
          <cell r="G564">
            <v>0</v>
          </cell>
        </row>
        <row r="565">
          <cell r="A565" t="str">
            <v>11225036</v>
          </cell>
          <cell r="B565" t="str">
            <v>11225036 FONDO DE APORTACIONES PARA EL FORTALECIMIENTO DE LAS ENTIDADES FEDERATIVAS</v>
          </cell>
          <cell r="C565">
            <v>0</v>
          </cell>
          <cell r="D565">
            <v>46434427</v>
          </cell>
          <cell r="E565">
            <v>46434427</v>
          </cell>
          <cell r="F565">
            <v>0</v>
          </cell>
          <cell r="G565">
            <v>0</v>
          </cell>
        </row>
        <row r="566">
          <cell r="A566" t="str">
            <v>11225037</v>
          </cell>
          <cell r="B566" t="str">
            <v>11225037 FONDO DE APORTACION PARA INFRAESTRUCTURA MEDIA SUPERIOR</v>
          </cell>
          <cell r="C566">
            <v>0</v>
          </cell>
          <cell r="D566">
            <v>708033</v>
          </cell>
          <cell r="E566">
            <v>708033</v>
          </cell>
          <cell r="F566">
            <v>0</v>
          </cell>
          <cell r="G566">
            <v>0</v>
          </cell>
        </row>
        <row r="567">
          <cell r="A567" t="str">
            <v>11225044</v>
          </cell>
          <cell r="B567" t="str">
            <v>11225044 SECRETARIA DE SALUD</v>
          </cell>
          <cell r="C567">
            <v>1766174</v>
          </cell>
          <cell r="D567">
            <v>186693294.78999999</v>
          </cell>
          <cell r="E567">
            <v>188459468.78999999</v>
          </cell>
          <cell r="F567">
            <v>0</v>
          </cell>
          <cell r="G567">
            <v>0</v>
          </cell>
        </row>
        <row r="568">
          <cell r="A568" t="str">
            <v>11225047</v>
          </cell>
          <cell r="B568" t="str">
            <v>11225047 EDUCACION</v>
          </cell>
          <cell r="C568">
            <v>0</v>
          </cell>
          <cell r="D568">
            <v>160597617.78999999</v>
          </cell>
          <cell r="E568">
            <v>160597617.78999999</v>
          </cell>
          <cell r="F568">
            <v>0</v>
          </cell>
          <cell r="G568">
            <v>0</v>
          </cell>
        </row>
        <row r="569">
          <cell r="A569" t="str">
            <v>11225048</v>
          </cell>
          <cell r="B569" t="str">
            <v>11225048 SECRETARIA DE AGRICULTURA GANADERIA</v>
          </cell>
          <cell r="C569">
            <v>0</v>
          </cell>
          <cell r="D569">
            <v>26411505</v>
          </cell>
          <cell r="E569">
            <v>26411505</v>
          </cell>
          <cell r="F569">
            <v>0</v>
          </cell>
          <cell r="G569">
            <v>0</v>
          </cell>
        </row>
        <row r="570">
          <cell r="A570" t="str">
            <v>11225052</v>
          </cell>
          <cell r="B570" t="str">
            <v>11225052 COMISION NACIONAL FORESTAL</v>
          </cell>
          <cell r="C570">
            <v>0</v>
          </cell>
          <cell r="D570">
            <v>235200</v>
          </cell>
          <cell r="E570">
            <v>235200</v>
          </cell>
          <cell r="F570">
            <v>0</v>
          </cell>
          <cell r="G570">
            <v>0</v>
          </cell>
        </row>
        <row r="571">
          <cell r="A571" t="str">
            <v>11225053</v>
          </cell>
          <cell r="B571" t="str">
            <v>11225053 PROGRAMA DE INFRAESTRUCTURA BASICA PARA LA ATENCION DE PUEBLOS INDIGENAS</v>
          </cell>
          <cell r="C571">
            <v>0</v>
          </cell>
          <cell r="D571">
            <v>14165437.810000001</v>
          </cell>
          <cell r="E571">
            <v>14165437.810000001</v>
          </cell>
          <cell r="F571">
            <v>0</v>
          </cell>
          <cell r="G571">
            <v>0</v>
          </cell>
        </row>
        <row r="572">
          <cell r="A572" t="str">
            <v>11225057</v>
          </cell>
          <cell r="B572" t="str">
            <v>11225057 PROGRAMAS REGIONALES</v>
          </cell>
          <cell r="C572">
            <v>0</v>
          </cell>
          <cell r="D572">
            <v>37386389.259999998</v>
          </cell>
          <cell r="E572">
            <v>37386389.259999998</v>
          </cell>
          <cell r="F572">
            <v>0</v>
          </cell>
          <cell r="G572">
            <v>0</v>
          </cell>
        </row>
        <row r="573">
          <cell r="A573" t="str">
            <v>11225059</v>
          </cell>
          <cell r="B573" t="str">
            <v>11225059 FONDO METROPOLITANO DE LA LAGUNA</v>
          </cell>
          <cell r="C573">
            <v>0</v>
          </cell>
          <cell r="D573">
            <v>134566696.59999999</v>
          </cell>
          <cell r="E573">
            <v>134566696.59999999</v>
          </cell>
          <cell r="F573">
            <v>0</v>
          </cell>
          <cell r="G573">
            <v>0</v>
          </cell>
        </row>
        <row r="574">
          <cell r="A574" t="str">
            <v>11225062</v>
          </cell>
          <cell r="B574" t="str">
            <v>11225062 TURISMO</v>
          </cell>
          <cell r="C574">
            <v>0</v>
          </cell>
          <cell r="D574">
            <v>-350000</v>
          </cell>
          <cell r="E574">
            <v>-350000</v>
          </cell>
          <cell r="F574">
            <v>0</v>
          </cell>
          <cell r="G574">
            <v>0</v>
          </cell>
        </row>
        <row r="575">
          <cell r="A575" t="str">
            <v>11225073</v>
          </cell>
          <cell r="B575" t="str">
            <v>11225073 FONDO PARA LA ACCESIBILIDAD EN EL TRANSPORTE PUBLICO PARA PERSONAS CON DISCAPACIDAD</v>
          </cell>
          <cell r="C575">
            <v>0</v>
          </cell>
          <cell r="D575">
            <v>24931534.510000002</v>
          </cell>
          <cell r="E575">
            <v>24931534.510000002</v>
          </cell>
          <cell r="F575">
            <v>0</v>
          </cell>
          <cell r="G575">
            <v>0</v>
          </cell>
        </row>
        <row r="576">
          <cell r="A576" t="str">
            <v>11225080</v>
          </cell>
          <cell r="B576" t="str">
            <v>11225080 PREVENCION DEL DELITO</v>
          </cell>
          <cell r="C576">
            <v>3869698.52</v>
          </cell>
          <cell r="D576">
            <v>-3869698.52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11225082</v>
          </cell>
          <cell r="B577" t="str">
            <v>11225082 FONDO DE APOYO PARA MICRO PEQUEÑA Y MEDIANA EMPRESA (FONDO PyME)</v>
          </cell>
          <cell r="C577">
            <v>0</v>
          </cell>
          <cell r="D577">
            <v>9505331</v>
          </cell>
          <cell r="E577">
            <v>9505331</v>
          </cell>
          <cell r="F577">
            <v>0</v>
          </cell>
          <cell r="G577">
            <v>0</v>
          </cell>
        </row>
        <row r="578">
          <cell r="A578" t="str">
            <v>11225085</v>
          </cell>
          <cell r="B578" t="str">
            <v>11225085 INSTITUTOS TECNOLOGICOS</v>
          </cell>
          <cell r="C578">
            <v>0</v>
          </cell>
          <cell r="D578">
            <v>15000</v>
          </cell>
          <cell r="E578">
            <v>15000</v>
          </cell>
          <cell r="F578">
            <v>0</v>
          </cell>
          <cell r="G578">
            <v>0</v>
          </cell>
        </row>
        <row r="579">
          <cell r="A579" t="str">
            <v>11225088</v>
          </cell>
          <cell r="B579" t="str">
            <v>11225088 FONDO DE COMPENSACION DE REPECOS E INTERMEDIOS</v>
          </cell>
          <cell r="C579">
            <v>0</v>
          </cell>
          <cell r="D579">
            <v>2554802</v>
          </cell>
          <cell r="E579">
            <v>2554802</v>
          </cell>
          <cell r="F579">
            <v>0</v>
          </cell>
          <cell r="G579">
            <v>0</v>
          </cell>
        </row>
        <row r="580">
          <cell r="A580" t="str">
            <v>11225090</v>
          </cell>
          <cell r="B580" t="str">
            <v>11225090 PARTICIPACIONES POR EL 100% DE LA RECAUDACION DEL IMPUESTO SOBRE LA RENTA QUE SE ENTERE A LA FEDERACION POR EL SALARIOS DEL PERSONAL DE LAS ENTIDADES</v>
          </cell>
          <cell r="C580">
            <v>0</v>
          </cell>
          <cell r="D580">
            <v>60898143</v>
          </cell>
          <cell r="E580">
            <v>60898143</v>
          </cell>
          <cell r="F580">
            <v>0</v>
          </cell>
          <cell r="G580">
            <v>0</v>
          </cell>
        </row>
        <row r="581">
          <cell r="A581" t="str">
            <v>11225091</v>
          </cell>
          <cell r="B581" t="str">
            <v>11225091 FORTALECIMIENTO FINANCIERO "A" 2016</v>
          </cell>
          <cell r="C581">
            <v>0</v>
          </cell>
          <cell r="D581">
            <v>980700645.73000002</v>
          </cell>
          <cell r="E581">
            <v>980700645.73000002</v>
          </cell>
          <cell r="F581">
            <v>0</v>
          </cell>
          <cell r="G581">
            <v>0</v>
          </cell>
        </row>
        <row r="582">
          <cell r="A582" t="str">
            <v>11225095</v>
          </cell>
          <cell r="B582" t="str">
            <v>11225095 SEGURO POPULAR</v>
          </cell>
          <cell r="C582">
            <v>0</v>
          </cell>
          <cell r="D582">
            <v>54818618.020000003</v>
          </cell>
          <cell r="E582">
            <v>54818618.020000003</v>
          </cell>
          <cell r="F582">
            <v>0</v>
          </cell>
          <cell r="G582">
            <v>0</v>
          </cell>
        </row>
        <row r="583">
          <cell r="A583" t="str">
            <v>11229000</v>
          </cell>
          <cell r="B583" t="str">
            <v>11229000 OTRAS CUENTAS POR COBRAR</v>
          </cell>
          <cell r="C583">
            <v>3744374.1</v>
          </cell>
          <cell r="D583">
            <v>277079.27000000008</v>
          </cell>
          <cell r="E583">
            <v>333106.33</v>
          </cell>
          <cell r="F583">
            <v>3688347.0400000005</v>
          </cell>
          <cell r="G583">
            <v>3688347.0400000005</v>
          </cell>
        </row>
        <row r="584">
          <cell r="A584" t="str">
            <v>11229002</v>
          </cell>
          <cell r="B584" t="str">
            <v>11229002 RESPONSABILIDADES</v>
          </cell>
          <cell r="C584">
            <v>201922.48000000004</v>
          </cell>
          <cell r="D584">
            <v>230674.75000000003</v>
          </cell>
          <cell r="E584">
            <v>293601.99</v>
          </cell>
          <cell r="F584">
            <v>138995.24</v>
          </cell>
          <cell r="G584">
            <v>138995.24</v>
          </cell>
        </row>
        <row r="585">
          <cell r="A585" t="str">
            <v>11229003</v>
          </cell>
          <cell r="B585" t="str">
            <v>11229003 HONORARIOS A INTERVENTORES</v>
          </cell>
          <cell r="C585">
            <v>2785969.2800000003</v>
          </cell>
          <cell r="D585">
            <v>0</v>
          </cell>
          <cell r="E585">
            <v>1280.3</v>
          </cell>
          <cell r="F585">
            <v>2784688.9800000004</v>
          </cell>
          <cell r="G585">
            <v>2784688.9800000004</v>
          </cell>
        </row>
        <row r="586">
          <cell r="A586" t="str">
            <v>11229004</v>
          </cell>
          <cell r="B586" t="str">
            <v>11229004 HONORARIOS A PERITO VALUADOR</v>
          </cell>
          <cell r="C586">
            <v>356196.83999999997</v>
          </cell>
          <cell r="D586">
            <v>8180.48</v>
          </cell>
          <cell r="E586">
            <v>0</v>
          </cell>
          <cell r="F586">
            <v>364377.32</v>
          </cell>
          <cell r="G586">
            <v>364377.32</v>
          </cell>
        </row>
        <row r="587">
          <cell r="A587" t="str">
            <v>11229005</v>
          </cell>
          <cell r="B587" t="str">
            <v>11229005 TRASLADO DE BIENES EMBARGADOS</v>
          </cell>
          <cell r="C587">
            <v>-9654</v>
          </cell>
          <cell r="D587">
            <v>0</v>
          </cell>
          <cell r="E587">
            <v>0</v>
          </cell>
          <cell r="F587">
            <v>-9654</v>
          </cell>
          <cell r="G587">
            <v>-9654</v>
          </cell>
        </row>
        <row r="588">
          <cell r="A588" t="str">
            <v>11229006</v>
          </cell>
          <cell r="B588" t="str">
            <v>11229006 PENSION DE BIENES EMBARGADOS</v>
          </cell>
          <cell r="C588">
            <v>134939.5</v>
          </cell>
          <cell r="D588">
            <v>0</v>
          </cell>
          <cell r="E588">
            <v>0</v>
          </cell>
          <cell r="F588">
            <v>134939.5</v>
          </cell>
          <cell r="G588">
            <v>134939.5</v>
          </cell>
        </row>
        <row r="589">
          <cell r="A589" t="str">
            <v>11229007</v>
          </cell>
          <cell r="B589" t="str">
            <v>11229007 HONORARIOS DE NOTIFICACION</v>
          </cell>
          <cell r="C589">
            <v>0</v>
          </cell>
          <cell r="D589">
            <v>38224.040000000015</v>
          </cell>
          <cell r="E589">
            <v>38224.040000000015</v>
          </cell>
          <cell r="F589">
            <v>0</v>
          </cell>
          <cell r="G589">
            <v>0</v>
          </cell>
        </row>
        <row r="590">
          <cell r="A590" t="str">
            <v>11229999</v>
          </cell>
          <cell r="B590" t="str">
            <v>11229999 OTRAS CUENTAS POR COBRAR</v>
          </cell>
          <cell r="C590">
            <v>275000</v>
          </cell>
          <cell r="D590">
            <v>0</v>
          </cell>
          <cell r="E590">
            <v>0</v>
          </cell>
          <cell r="F590">
            <v>275000</v>
          </cell>
          <cell r="G590">
            <v>275000</v>
          </cell>
        </row>
        <row r="591">
          <cell r="A591" t="str">
            <v>11230000</v>
          </cell>
          <cell r="B591" t="str">
            <v>11230000 DEUDORES DIVERSOS POR COBRAR A CORTO PLAZO</v>
          </cell>
          <cell r="C591">
            <v>57080829.75999999</v>
          </cell>
          <cell r="D591">
            <v>89018206.850000009</v>
          </cell>
          <cell r="E591">
            <v>99248985.319999978</v>
          </cell>
          <cell r="F591">
            <v>46850051.289999984</v>
          </cell>
          <cell r="G591">
            <v>46850051.289999984</v>
          </cell>
        </row>
        <row r="592">
          <cell r="A592" t="str">
            <v>11231000</v>
          </cell>
          <cell r="B592" t="str">
            <v>11231000 DEUDORES POR COBRAR A CORTO PLAZO</v>
          </cell>
          <cell r="C592">
            <v>43505050.629999995</v>
          </cell>
          <cell r="D592">
            <v>85428287.610000014</v>
          </cell>
          <cell r="E592">
            <v>91687771.189999983</v>
          </cell>
          <cell r="F592">
            <v>37245567.04999999</v>
          </cell>
          <cell r="G592">
            <v>37245567.04999999</v>
          </cell>
        </row>
        <row r="593">
          <cell r="A593" t="str">
            <v>11231001</v>
          </cell>
          <cell r="B593" t="str">
            <v>11231001 CHEQUES DEVUELTOS</v>
          </cell>
          <cell r="C593">
            <v>5323124.7300000004</v>
          </cell>
          <cell r="D593">
            <v>127810.87</v>
          </cell>
          <cell r="E593">
            <v>782876</v>
          </cell>
          <cell r="F593">
            <v>4668059.6000000006</v>
          </cell>
          <cell r="G593">
            <v>4668059.6000000006</v>
          </cell>
        </row>
        <row r="594">
          <cell r="A594" t="str">
            <v>11231002</v>
          </cell>
          <cell r="B594" t="str">
            <v>11231002 DEUDORES DIVERSOS</v>
          </cell>
          <cell r="C594">
            <v>24957333.5</v>
          </cell>
          <cell r="D594">
            <v>16006737.149999999</v>
          </cell>
          <cell r="E594">
            <v>29731510.259999998</v>
          </cell>
          <cell r="F594">
            <v>11232560.390000001</v>
          </cell>
          <cell r="G594">
            <v>11232560.390000001</v>
          </cell>
        </row>
        <row r="595">
          <cell r="A595" t="str">
            <v>11231003</v>
          </cell>
          <cell r="B595" t="str">
            <v>11231003 DEUDORES DIVERSOS EMPLEADOS</v>
          </cell>
          <cell r="C595">
            <v>-1225.22</v>
          </cell>
          <cell r="D595">
            <v>64620</v>
          </cell>
          <cell r="E595">
            <v>64620</v>
          </cell>
          <cell r="F595">
            <v>-1225.22</v>
          </cell>
          <cell r="G595">
            <v>-1225.22</v>
          </cell>
        </row>
        <row r="596">
          <cell r="A596" t="str">
            <v>11231004</v>
          </cell>
          <cell r="B596" t="str">
            <v>11231004 REEMBOLSOS DE ANTICIPOS</v>
          </cell>
          <cell r="C596">
            <v>-10037134.299999999</v>
          </cell>
          <cell r="D596">
            <v>6365083.1299999999</v>
          </cell>
          <cell r="E596">
            <v>230454.98</v>
          </cell>
          <cell r="F596">
            <v>-3902506.1500000046</v>
          </cell>
          <cell r="G596">
            <v>-3902506.1500000046</v>
          </cell>
        </row>
        <row r="597">
          <cell r="A597" t="str">
            <v>11231007</v>
          </cell>
          <cell r="B597" t="str">
            <v>11231007 REEMBOLSOS DE FONDOS FIJOS Y REVOLVENTES</v>
          </cell>
          <cell r="C597">
            <v>-84000.640000000014</v>
          </cell>
          <cell r="D597">
            <v>138071.84</v>
          </cell>
          <cell r="E597">
            <v>56589.1</v>
          </cell>
          <cell r="F597">
            <v>-2517.9000000000233</v>
          </cell>
          <cell r="G597">
            <v>-2517.9000000000233</v>
          </cell>
        </row>
        <row r="598">
          <cell r="A598" t="str">
            <v>11231009</v>
          </cell>
          <cell r="B598" t="str">
            <v>11231009 DEUDORES POR DEDUCCIONES EN CONSTANCIAS DE PARTICIPACION</v>
          </cell>
          <cell r="C598">
            <v>11527063.329999998</v>
          </cell>
          <cell r="D598">
            <v>3589254.93</v>
          </cell>
          <cell r="E598">
            <v>3589254.9299999997</v>
          </cell>
          <cell r="F598">
            <v>11527063.329999998</v>
          </cell>
          <cell r="G598">
            <v>11527063.329999998</v>
          </cell>
        </row>
        <row r="599">
          <cell r="A599" t="str">
            <v>11231014</v>
          </cell>
          <cell r="B599" t="str">
            <v>11231014 DEUDORES MUNICIPIOS FONDO DE FOMENTO MUNICIPAL</v>
          </cell>
          <cell r="C599">
            <v>-0.38999999999708962</v>
          </cell>
          <cell r="D599">
            <v>6642915.3500000006</v>
          </cell>
          <cell r="E599">
            <v>6642914.959999999</v>
          </cell>
          <cell r="F599">
            <v>0</v>
          </cell>
          <cell r="G599">
            <v>0</v>
          </cell>
        </row>
        <row r="600">
          <cell r="A600" t="str">
            <v>11231016</v>
          </cell>
          <cell r="B600" t="str">
            <v>11231016 DEUDORES MUNICIPIOS FONDO GENERAL</v>
          </cell>
          <cell r="C600">
            <v>-1544876.25</v>
          </cell>
          <cell r="D600">
            <v>32664943.059999999</v>
          </cell>
          <cell r="E600">
            <v>31120066.810000002</v>
          </cell>
          <cell r="F600">
            <v>0</v>
          </cell>
          <cell r="G600">
            <v>0</v>
          </cell>
        </row>
        <row r="601">
          <cell r="A601" t="str">
            <v>11231017</v>
          </cell>
          <cell r="B601" t="str">
            <v>11231017 DEUDORES DIVERSOS FIDEICOMISO FAISE FAFEF</v>
          </cell>
          <cell r="C601">
            <v>11669043.289999999</v>
          </cell>
          <cell r="D601">
            <v>11659350.41</v>
          </cell>
          <cell r="E601">
            <v>11669043.289999999</v>
          </cell>
          <cell r="F601">
            <v>11659350.41</v>
          </cell>
          <cell r="G601">
            <v>11659350.41</v>
          </cell>
        </row>
        <row r="602">
          <cell r="A602" t="str">
            <v>11231020</v>
          </cell>
          <cell r="B602" t="str">
            <v>11231020 PRESTAMOS A MUNICIPIOS</v>
          </cell>
          <cell r="C602">
            <v>-66666.679999999993</v>
          </cell>
          <cell r="D602">
            <v>66666.679999999993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11231021</v>
          </cell>
          <cell r="B603" t="str">
            <v>11231021 SUBSIDIO AL EMPLEO</v>
          </cell>
          <cell r="C603">
            <v>2370409.7199999997</v>
          </cell>
          <cell r="D603">
            <v>165832.76000000004</v>
          </cell>
          <cell r="E603">
            <v>-189647.78</v>
          </cell>
          <cell r="F603">
            <v>2725890.26</v>
          </cell>
          <cell r="G603">
            <v>2725890.26</v>
          </cell>
        </row>
        <row r="604">
          <cell r="A604" t="str">
            <v>11231022</v>
          </cell>
          <cell r="B604" t="str">
            <v>11231022 DEUDORES POR RETENCIONES DE ISR</v>
          </cell>
          <cell r="C604">
            <v>-609441.47</v>
          </cell>
          <cell r="D604">
            <v>64616.43</v>
          </cell>
          <cell r="E604">
            <v>116282.63</v>
          </cell>
          <cell r="F604">
            <v>-661107.67000000004</v>
          </cell>
          <cell r="G604">
            <v>-661107.67000000004</v>
          </cell>
        </row>
        <row r="605">
          <cell r="A605" t="str">
            <v>11231032</v>
          </cell>
          <cell r="B605" t="str">
            <v>11231032 FAM 25% PROGRAMA ESCUELAS AL CIEN</v>
          </cell>
          <cell r="C605">
            <v>0</v>
          </cell>
          <cell r="D605">
            <v>7872385</v>
          </cell>
          <cell r="E605">
            <v>7872385</v>
          </cell>
          <cell r="F605">
            <v>0</v>
          </cell>
          <cell r="G605">
            <v>0</v>
          </cell>
        </row>
        <row r="606">
          <cell r="A606" t="str">
            <v>11231033</v>
          </cell>
          <cell r="B606" t="str">
            <v>11231033 DEVOLUCIONES PAGO DE LO INDEBIDO PREDIAL</v>
          </cell>
          <cell r="C606">
            <v>1421.01</v>
          </cell>
          <cell r="D606">
            <v>0</v>
          </cell>
          <cell r="E606">
            <v>1421.01</v>
          </cell>
          <cell r="F606">
            <v>0</v>
          </cell>
          <cell r="G606">
            <v>0</v>
          </cell>
        </row>
        <row r="607">
          <cell r="A607" t="str">
            <v>11232000</v>
          </cell>
          <cell r="B607" t="str">
            <v>11232000 DEUDORES DIVERSOS EDUCACION</v>
          </cell>
          <cell r="C607">
            <v>13575779.129999999</v>
          </cell>
          <cell r="D607">
            <v>3544013.92</v>
          </cell>
          <cell r="E607">
            <v>7515308.8099999996</v>
          </cell>
          <cell r="F607">
            <v>9604484.2399999984</v>
          </cell>
          <cell r="G607">
            <v>9604484.2399999984</v>
          </cell>
        </row>
        <row r="608">
          <cell r="A608" t="str">
            <v>11232001</v>
          </cell>
          <cell r="B608" t="str">
            <v>11232001 VIATICOS PASAJES Y PEAJE</v>
          </cell>
          <cell r="C608">
            <v>4267436.08</v>
          </cell>
          <cell r="D608">
            <v>456696.3</v>
          </cell>
          <cell r="E608">
            <v>1235279.49</v>
          </cell>
          <cell r="F608">
            <v>3488852.89</v>
          </cell>
          <cell r="G608">
            <v>3488852.89</v>
          </cell>
        </row>
        <row r="609">
          <cell r="A609" t="str">
            <v>11232003</v>
          </cell>
          <cell r="B609" t="str">
            <v>11232003 GASTOS A COMPROBAR</v>
          </cell>
          <cell r="C609">
            <v>990815.94</v>
          </cell>
          <cell r="D609">
            <v>409797.55</v>
          </cell>
          <cell r="E609">
            <v>624075.82999999996</v>
          </cell>
          <cell r="F609">
            <v>776537.66</v>
          </cell>
          <cell r="G609">
            <v>776537.66</v>
          </cell>
        </row>
        <row r="610">
          <cell r="A610" t="str">
            <v>11232004</v>
          </cell>
          <cell r="B610" t="str">
            <v>11232004 RACIONES</v>
          </cell>
          <cell r="C610">
            <v>3655748.54</v>
          </cell>
          <cell r="D610">
            <v>1807575.36</v>
          </cell>
          <cell r="E610">
            <v>5436313.7999999998</v>
          </cell>
          <cell r="F610">
            <v>27010.1</v>
          </cell>
          <cell r="G610">
            <v>27010.1</v>
          </cell>
        </row>
        <row r="611">
          <cell r="A611" t="str">
            <v>11232005</v>
          </cell>
          <cell r="B611" t="str">
            <v>11232005 PROMOTORES</v>
          </cell>
          <cell r="C611">
            <v>-3200</v>
          </cell>
          <cell r="D611">
            <v>0</v>
          </cell>
          <cell r="E611">
            <v>0</v>
          </cell>
          <cell r="F611">
            <v>-3200</v>
          </cell>
          <cell r="G611">
            <v>-3200</v>
          </cell>
        </row>
        <row r="612">
          <cell r="A612" t="str">
            <v>11232006</v>
          </cell>
          <cell r="B612" t="str">
            <v>11232006 COMBUSTIBLE</v>
          </cell>
          <cell r="C612">
            <v>175343.93</v>
          </cell>
          <cell r="D612">
            <v>22800</v>
          </cell>
          <cell r="E612">
            <v>97850</v>
          </cell>
          <cell r="F612">
            <v>100293.93</v>
          </cell>
          <cell r="G612">
            <v>100293.93</v>
          </cell>
        </row>
        <row r="613">
          <cell r="A613" t="str">
            <v>11232010</v>
          </cell>
          <cell r="B613" t="str">
            <v>11232010 ANTICIPO DE SUELDOS</v>
          </cell>
          <cell r="C613">
            <v>3349285.78</v>
          </cell>
          <cell r="D613">
            <v>814373</v>
          </cell>
          <cell r="E613">
            <v>61131.47</v>
          </cell>
          <cell r="F613">
            <v>4102527.31</v>
          </cell>
          <cell r="G613">
            <v>4102527.31</v>
          </cell>
        </row>
        <row r="614">
          <cell r="A614" t="str">
            <v>11232019</v>
          </cell>
          <cell r="B614" t="str">
            <v>11232019 ISSSTE</v>
          </cell>
          <cell r="C614">
            <v>-10841.25</v>
          </cell>
          <cell r="D614">
            <v>0</v>
          </cell>
          <cell r="E614">
            <v>0</v>
          </cell>
          <cell r="F614">
            <v>-10841.25</v>
          </cell>
          <cell r="G614">
            <v>-10841.25</v>
          </cell>
        </row>
        <row r="615">
          <cell r="A615" t="str">
            <v>11232023</v>
          </cell>
          <cell r="B615" t="str">
            <v>11232023 DEUDORES DIVERSOS VARIOS</v>
          </cell>
          <cell r="C615">
            <v>53572.88</v>
          </cell>
          <cell r="D615">
            <v>32771.71</v>
          </cell>
          <cell r="E615">
            <v>19889.900000000001</v>
          </cell>
          <cell r="F615">
            <v>66454.69</v>
          </cell>
          <cell r="G615">
            <v>66454.69</v>
          </cell>
        </row>
        <row r="616">
          <cell r="A616" t="str">
            <v>11232025</v>
          </cell>
          <cell r="B616" t="str">
            <v>11232025 PROGRAMA DE APOYO A LA RENOVACION CURRICULAR EN EDUCACION PREESCOLAR</v>
          </cell>
          <cell r="C616">
            <v>90</v>
          </cell>
          <cell r="D616">
            <v>0</v>
          </cell>
          <cell r="E616">
            <v>0</v>
          </cell>
          <cell r="F616">
            <v>90</v>
          </cell>
          <cell r="G616">
            <v>90</v>
          </cell>
        </row>
        <row r="617">
          <cell r="A617" t="str">
            <v>11232026</v>
          </cell>
          <cell r="B617" t="str">
            <v>11232026 REEMBOLSO DE ANTICIPOS</v>
          </cell>
          <cell r="C617">
            <v>596383.23</v>
          </cell>
          <cell r="D617">
            <v>0</v>
          </cell>
          <cell r="E617">
            <v>40768.32</v>
          </cell>
          <cell r="F617">
            <v>555614.91</v>
          </cell>
          <cell r="G617">
            <v>555614.91</v>
          </cell>
        </row>
        <row r="618">
          <cell r="A618" t="str">
            <v>11232027</v>
          </cell>
          <cell r="B618" t="str">
            <v>11232027 CADI DR. ISAURO VENZOR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11232028</v>
          </cell>
          <cell r="B619" t="str">
            <v>11232028 INSTITUTO ESTATAL DEL DEPORTE</v>
          </cell>
          <cell r="C619">
            <v>501144</v>
          </cell>
          <cell r="D619">
            <v>0</v>
          </cell>
          <cell r="E619">
            <v>0</v>
          </cell>
          <cell r="F619">
            <v>501144</v>
          </cell>
          <cell r="G619">
            <v>501144</v>
          </cell>
        </row>
        <row r="620">
          <cell r="A620" t="str">
            <v>11233000</v>
          </cell>
          <cell r="B620" t="str">
            <v>11233000 DEUDORES DIVERSOS TESORERIA DE LA FEDERACION</v>
          </cell>
          <cell r="C620">
            <v>0</v>
          </cell>
          <cell r="D620">
            <v>45905.32</v>
          </cell>
          <cell r="E620">
            <v>45905.32</v>
          </cell>
          <cell r="F620">
            <v>0</v>
          </cell>
          <cell r="G620">
            <v>0</v>
          </cell>
        </row>
        <row r="621">
          <cell r="A621" t="str">
            <v>11233001</v>
          </cell>
          <cell r="B621" t="str">
            <v>11233001 TESORERIA DE LA FEDERACION MULTAS NO FISCALES</v>
          </cell>
          <cell r="C621">
            <v>0</v>
          </cell>
          <cell r="D621">
            <v>9822.0400000000009</v>
          </cell>
          <cell r="E621">
            <v>9822.0400000000009</v>
          </cell>
          <cell r="F621">
            <v>0</v>
          </cell>
          <cell r="G621">
            <v>0</v>
          </cell>
        </row>
        <row r="622">
          <cell r="A622" t="str">
            <v>11233002</v>
          </cell>
          <cell r="B622" t="str">
            <v>11233002 ISR  PF Y PM FISCALIZACION CONCURRENTE</v>
          </cell>
          <cell r="C622">
            <v>0</v>
          </cell>
          <cell r="D622">
            <v>23168.5</v>
          </cell>
          <cell r="E622">
            <v>23168.5</v>
          </cell>
          <cell r="F622">
            <v>0</v>
          </cell>
          <cell r="G622">
            <v>0</v>
          </cell>
        </row>
        <row r="623">
          <cell r="A623" t="str">
            <v>11233009</v>
          </cell>
          <cell r="B623" t="str">
            <v>11233009 IVA  PF Y PM FISCALIZACION CONCURRENTE</v>
          </cell>
          <cell r="C623">
            <v>0</v>
          </cell>
          <cell r="D623">
            <v>12914.78</v>
          </cell>
          <cell r="E623">
            <v>12914.78</v>
          </cell>
          <cell r="F623">
            <v>0</v>
          </cell>
          <cell r="G623">
            <v>0</v>
          </cell>
        </row>
        <row r="624">
          <cell r="A624" t="str">
            <v>11240000</v>
          </cell>
          <cell r="B624" t="str">
            <v>11240000 INGRESOS POR RECUPERAR A CORTO PLAZO</v>
          </cell>
          <cell r="C624">
            <v>62328295.110000014</v>
          </cell>
          <cell r="D624">
            <v>294848933.3900001</v>
          </cell>
          <cell r="E624">
            <v>291242765.24000007</v>
          </cell>
          <cell r="F624">
            <v>65934463.26000002</v>
          </cell>
          <cell r="G624">
            <v>65934463.26000002</v>
          </cell>
        </row>
        <row r="625">
          <cell r="A625" t="str">
            <v>11241000</v>
          </cell>
          <cell r="B625" t="str">
            <v>11241000 CONTRIBUCIONES POR COBRAR</v>
          </cell>
          <cell r="C625">
            <v>0</v>
          </cell>
          <cell r="D625">
            <v>165902707.73999995</v>
          </cell>
          <cell r="E625">
            <v>165902707.73999995</v>
          </cell>
          <cell r="F625">
            <v>0</v>
          </cell>
          <cell r="G625">
            <v>0</v>
          </cell>
        </row>
        <row r="626">
          <cell r="A626" t="str">
            <v>11241001</v>
          </cell>
          <cell r="B626" t="str">
            <v>11241001 IMPUESTO SOBRE JUEGOS CON APUESTAS RIFAS LOTERIAS SORTEOS Y PREMIOS</v>
          </cell>
          <cell r="C626">
            <v>0</v>
          </cell>
          <cell r="D626">
            <v>724597.51</v>
          </cell>
          <cell r="E626">
            <v>724597.51</v>
          </cell>
          <cell r="F626">
            <v>0</v>
          </cell>
          <cell r="G626">
            <v>0</v>
          </cell>
        </row>
        <row r="627">
          <cell r="A627" t="str">
            <v>11241002</v>
          </cell>
          <cell r="B627" t="str">
            <v>11241002 IMPUESTO SOBRE TENENCIA O USO DE VEHICULOS ESTATAL AUTOMOVILES</v>
          </cell>
          <cell r="C627">
            <v>0</v>
          </cell>
          <cell r="D627">
            <v>28743130.949999999</v>
          </cell>
          <cell r="E627">
            <v>28743130.949999999</v>
          </cell>
          <cell r="F627">
            <v>0</v>
          </cell>
          <cell r="G627">
            <v>0</v>
          </cell>
        </row>
        <row r="628">
          <cell r="A628" t="str">
            <v>11241004</v>
          </cell>
          <cell r="B628" t="str">
            <v>11241004 IMPUESTO PARA LA MODERNIZACION DE REGISTROS PUBLICOS</v>
          </cell>
          <cell r="C628">
            <v>0</v>
          </cell>
          <cell r="D628">
            <v>4139782.5</v>
          </cell>
          <cell r="E628">
            <v>4139782.5</v>
          </cell>
          <cell r="F628">
            <v>0</v>
          </cell>
          <cell r="G628">
            <v>0</v>
          </cell>
        </row>
        <row r="629">
          <cell r="A629" t="str">
            <v>11241005</v>
          </cell>
          <cell r="B629" t="str">
            <v>11241005 IMPUESTO POR SERVICIOS DE HOSPEDAJE</v>
          </cell>
          <cell r="C629">
            <v>0</v>
          </cell>
          <cell r="D629">
            <v>543182.28999999992</v>
          </cell>
          <cell r="E629">
            <v>543182.28999999992</v>
          </cell>
          <cell r="F629">
            <v>0</v>
          </cell>
          <cell r="G629">
            <v>0</v>
          </cell>
        </row>
        <row r="630">
          <cell r="A630" t="str">
            <v>11241006</v>
          </cell>
          <cell r="B630" t="str">
            <v>11241006 IMPUESTO SOBRE LA ENAJENACION DE VEHICULOS AUTOMOTORES USADOS</v>
          </cell>
          <cell r="C630">
            <v>0</v>
          </cell>
          <cell r="D630">
            <v>2440665.42</v>
          </cell>
          <cell r="E630">
            <v>2440665.42</v>
          </cell>
          <cell r="F630">
            <v>0</v>
          </cell>
          <cell r="G630">
            <v>0</v>
          </cell>
        </row>
        <row r="631">
          <cell r="A631" t="str">
            <v>11241007</v>
          </cell>
          <cell r="B631" t="str">
            <v>11241007 IMPUESTO SOBRE NOMINA</v>
          </cell>
          <cell r="C631">
            <v>0</v>
          </cell>
          <cell r="D631">
            <v>25959460.77</v>
          </cell>
          <cell r="E631">
            <v>25959460.77</v>
          </cell>
          <cell r="F631">
            <v>0</v>
          </cell>
          <cell r="G631">
            <v>0</v>
          </cell>
        </row>
        <row r="632">
          <cell r="A632" t="str">
            <v>11241008</v>
          </cell>
          <cell r="B632" t="str">
            <v>11241008 IMPUESTO PARA EL F DE LA E P EN EL ESTADO DEL IMPUESTO SOBRE NOMINA</v>
          </cell>
          <cell r="C632">
            <v>0</v>
          </cell>
          <cell r="D632">
            <v>10205707.689999999</v>
          </cell>
          <cell r="E632">
            <v>10205707.689999999</v>
          </cell>
          <cell r="F632">
            <v>0</v>
          </cell>
          <cell r="G632">
            <v>0</v>
          </cell>
        </row>
        <row r="633">
          <cell r="A633" t="str">
            <v>11241009</v>
          </cell>
          <cell r="B633" t="str">
            <v>11241009 IMPUESTO PARA EL F DE LA E P EN EL ESTADO DEL IMPUESTO POR SERVICIOS DE HOSPEDAJE</v>
          </cell>
          <cell r="C633">
            <v>0</v>
          </cell>
          <cell r="D633">
            <v>216847.71</v>
          </cell>
          <cell r="E633">
            <v>216847.71</v>
          </cell>
          <cell r="F633">
            <v>0</v>
          </cell>
          <cell r="G633">
            <v>0</v>
          </cell>
        </row>
        <row r="634">
          <cell r="A634" t="str">
            <v>11241010</v>
          </cell>
          <cell r="B634" t="str">
            <v>11241010 IMPUESTO PARA EL F DE LA E P EN EL ESTADO SOBRE JUEGOS CON APUESTAS RIFAS Y LOTERIAS LOTERIAS SORTEOS Y PREMIOS</v>
          </cell>
          <cell r="C634">
            <v>0</v>
          </cell>
          <cell r="D634">
            <v>233327</v>
          </cell>
          <cell r="E634">
            <v>233327</v>
          </cell>
          <cell r="F634">
            <v>0</v>
          </cell>
          <cell r="G634">
            <v>0</v>
          </cell>
        </row>
        <row r="635">
          <cell r="A635" t="str">
            <v>11241011</v>
          </cell>
          <cell r="B635" t="str">
            <v>11241011 IMPUESTO PARA EL F DE LA E P EN EL ESTADO SOBRE LA ENAJENACION DE VEHICULOS AUTOMOTORES USADOS</v>
          </cell>
          <cell r="C635">
            <v>0</v>
          </cell>
          <cell r="D635">
            <v>854414.57999999949</v>
          </cell>
          <cell r="E635">
            <v>854414.57999999949</v>
          </cell>
          <cell r="F635">
            <v>0</v>
          </cell>
          <cell r="G635">
            <v>0</v>
          </cell>
        </row>
        <row r="636">
          <cell r="A636" t="str">
            <v>11241013</v>
          </cell>
          <cell r="B636" t="str">
            <v>11241013 IMPUESTO PARA EL F DE LA E P EN EL ESTADO DEL IMPUESTO SOBRE TENENCIA ESTATAL</v>
          </cell>
          <cell r="C636">
            <v>0</v>
          </cell>
          <cell r="D636">
            <v>11479308.189999996</v>
          </cell>
          <cell r="E636">
            <v>11479308.189999996</v>
          </cell>
          <cell r="F636">
            <v>0</v>
          </cell>
          <cell r="G636">
            <v>0</v>
          </cell>
        </row>
        <row r="637">
          <cell r="A637" t="str">
            <v>11241014</v>
          </cell>
          <cell r="B637" t="str">
            <v>11241014 IMPUESTO PARA EL F DE LA E P EN EL ESTADO DE LOS DERECHOS POR INSCRIPCION Y DEMAS SERVICIOS EN EL REGISTRO PUBLICO DE LA PROPIEDAD Y DEL COMERCIO Y EN EL REGISTRO PUBLICO DE TRANSPORTE</v>
          </cell>
          <cell r="C637">
            <v>0</v>
          </cell>
          <cell r="D637">
            <v>5555000.2200000007</v>
          </cell>
          <cell r="E637">
            <v>5555000.2200000007</v>
          </cell>
          <cell r="F637">
            <v>0</v>
          </cell>
          <cell r="G637">
            <v>0</v>
          </cell>
        </row>
        <row r="638">
          <cell r="A638" t="str">
            <v>11241015</v>
          </cell>
          <cell r="B638" t="str">
            <v>11241015 IMPUESTO PARA EL F DE LA E P EN EL ESTADO DE LOS DERECHOS POR LEGALIZACION DE FIRMAS CERTIFICACIONES EXPEDICION DE COPIAS DOCUMENTOS Y OTROS</v>
          </cell>
          <cell r="C638">
            <v>0</v>
          </cell>
          <cell r="D638">
            <v>96457.66</v>
          </cell>
          <cell r="E638">
            <v>96457.66</v>
          </cell>
          <cell r="F638">
            <v>0</v>
          </cell>
          <cell r="G638">
            <v>0</v>
          </cell>
        </row>
        <row r="639">
          <cell r="A639" t="str">
            <v>11241016</v>
          </cell>
          <cell r="B639" t="str">
            <v>11241016 IMPUESTO PARA EL F DE LA E P EN EL ESTADO DE LOS DERECHOS POR ACTOS DEL REGISTRO CIVIL</v>
          </cell>
          <cell r="C639">
            <v>0</v>
          </cell>
          <cell r="D639">
            <v>770449.19000000006</v>
          </cell>
          <cell r="E639">
            <v>770449.19000000006</v>
          </cell>
          <cell r="F639">
            <v>0</v>
          </cell>
          <cell r="G639">
            <v>0</v>
          </cell>
        </row>
        <row r="640">
          <cell r="A640" t="str">
            <v>11241017</v>
          </cell>
          <cell r="B640" t="str">
            <v>11241017 IMPUESTO PARA EL F DE LA E P EN EL ESTADO DE LOS DERECHOS POR SERVICIOS CATASTRALES</v>
          </cell>
          <cell r="C640">
            <v>0</v>
          </cell>
          <cell r="D640">
            <v>100005.26999999999</v>
          </cell>
          <cell r="E640">
            <v>100005.26999999999</v>
          </cell>
          <cell r="F640">
            <v>0</v>
          </cell>
          <cell r="G640">
            <v>0</v>
          </cell>
        </row>
        <row r="641">
          <cell r="A641" t="str">
            <v>11241018</v>
          </cell>
          <cell r="B641" t="str">
            <v>11241018 IMPUESTO PARA EL F DE LA E P EN EL ESTADO DE LOS DERECHOS POR SERVICIOS DE CONTROL DE VEHICULOS Y POR EXPEDICION DE CONSECIONES PERMISOS Y AUTORIZACIONES DE RUTA</v>
          </cell>
          <cell r="C641">
            <v>0</v>
          </cell>
          <cell r="D641">
            <v>23749025.549999993</v>
          </cell>
          <cell r="E641">
            <v>23749025.549999993</v>
          </cell>
          <cell r="F641">
            <v>0</v>
          </cell>
          <cell r="G641">
            <v>0</v>
          </cell>
        </row>
        <row r="642">
          <cell r="A642" t="str">
            <v>11241019</v>
          </cell>
          <cell r="B642" t="str">
            <v>11241019 IMPUESTO PARA EL F DE LA E P EN EL ESTADO DE LOS DERECHOS POR SERVICIOS DE LA SECRETARIA DE RECURSOS NATURALES Y MEDIO AMBIENTE</v>
          </cell>
          <cell r="C642">
            <v>0</v>
          </cell>
          <cell r="D642">
            <v>105031.51999999999</v>
          </cell>
          <cell r="E642">
            <v>105031.51999999999</v>
          </cell>
          <cell r="F642">
            <v>0</v>
          </cell>
          <cell r="G642">
            <v>0</v>
          </cell>
        </row>
        <row r="643">
          <cell r="A643" t="str">
            <v>11241020</v>
          </cell>
          <cell r="B643" t="str">
            <v>11241020 IMPUESTO PARA EL F DE LA E P EN EL ESTADO DE LOS DERECHOS POR SERVICIOS PRESTADOS POR LA SECRETARIA DE SALUD COMISION PARA LA PROTECCION CONTRA RIESGOS SANITARIOS</v>
          </cell>
          <cell r="C643">
            <v>0</v>
          </cell>
          <cell r="D643">
            <v>11078.66</v>
          </cell>
          <cell r="E643">
            <v>11078.66</v>
          </cell>
          <cell r="F643">
            <v>0</v>
          </cell>
          <cell r="G643">
            <v>0</v>
          </cell>
        </row>
        <row r="644">
          <cell r="A644" t="str">
            <v>11241022</v>
          </cell>
          <cell r="B644" t="str">
            <v>11241022 IMPUESTO SOBRE AUTOMOVILES NUEVOS</v>
          </cell>
          <cell r="C644">
            <v>0</v>
          </cell>
          <cell r="D644">
            <v>18346691.07</v>
          </cell>
          <cell r="E644">
            <v>18346691.07</v>
          </cell>
          <cell r="F644">
            <v>0</v>
          </cell>
          <cell r="G644">
            <v>0</v>
          </cell>
        </row>
        <row r="645">
          <cell r="A645" t="str">
            <v>11241025</v>
          </cell>
          <cell r="B645" t="str">
            <v>11241025 IMPUESTO AL VALOR AGREGADO FISCALIZACION</v>
          </cell>
          <cell r="C645">
            <v>0</v>
          </cell>
          <cell r="D645">
            <v>4304.92</v>
          </cell>
          <cell r="E645">
            <v>4304.92</v>
          </cell>
          <cell r="F645">
            <v>0</v>
          </cell>
          <cell r="G645">
            <v>0</v>
          </cell>
        </row>
        <row r="646">
          <cell r="A646" t="str">
            <v>11241034</v>
          </cell>
          <cell r="B646" t="str">
            <v>11241034 RECAUDACION  5% ENAJENACION DE BIENES INMUEBLES</v>
          </cell>
          <cell r="C646">
            <v>0</v>
          </cell>
          <cell r="D646">
            <v>2056752.68</v>
          </cell>
          <cell r="E646">
            <v>2056752.68</v>
          </cell>
          <cell r="F646">
            <v>0</v>
          </cell>
          <cell r="G646">
            <v>0</v>
          </cell>
        </row>
        <row r="647">
          <cell r="A647" t="str">
            <v>11241038</v>
          </cell>
          <cell r="B647" t="str">
            <v>11241038 IMPUESTO SOBRE TENENCIA O USO DE VEHICULOS</v>
          </cell>
          <cell r="C647">
            <v>0</v>
          </cell>
          <cell r="D647">
            <v>22433.39</v>
          </cell>
          <cell r="E647">
            <v>22433.39</v>
          </cell>
          <cell r="F647">
            <v>0</v>
          </cell>
          <cell r="G647">
            <v>0</v>
          </cell>
        </row>
        <row r="648">
          <cell r="A648" t="str">
            <v>11241042</v>
          </cell>
          <cell r="B648" t="str">
            <v>11241042 IMPUESTO ESPECIAL SOBRE PRODUCCION Y SERVICIOS POR VENTA FINAL DE GASOLINAS Y DIESEL</v>
          </cell>
          <cell r="C648">
            <v>0</v>
          </cell>
          <cell r="D648">
            <v>29545053</v>
          </cell>
          <cell r="E648">
            <v>29545053</v>
          </cell>
          <cell r="F648">
            <v>0</v>
          </cell>
          <cell r="G648">
            <v>0</v>
          </cell>
        </row>
        <row r="649">
          <cell r="A649" t="str">
            <v>11243000</v>
          </cell>
          <cell r="B649" t="str">
            <v>11243000 DERECHOS POR COBRAR</v>
          </cell>
          <cell r="C649">
            <v>58776863.390000015</v>
          </cell>
          <cell r="D649">
            <v>83510731.239999995</v>
          </cell>
          <cell r="E649">
            <v>82070169.549999997</v>
          </cell>
          <cell r="F649">
            <v>60217425.080000021</v>
          </cell>
          <cell r="G649">
            <v>60217425.080000021</v>
          </cell>
        </row>
        <row r="650">
          <cell r="A650" t="str">
            <v>11243001</v>
          </cell>
          <cell r="B650" t="str">
            <v>11243001 CONVENIOS EN PARCIALIDADES</v>
          </cell>
          <cell r="C650">
            <v>54312174.240000017</v>
          </cell>
          <cell r="D650">
            <v>2934100.9899999998</v>
          </cell>
          <cell r="E650">
            <v>1403377.3</v>
          </cell>
          <cell r="F650">
            <v>55842897.930000022</v>
          </cell>
          <cell r="G650">
            <v>55842897.930000022</v>
          </cell>
        </row>
        <row r="651">
          <cell r="A651" t="str">
            <v>11243003</v>
          </cell>
          <cell r="B651" t="str">
            <v>11243003 PRESTAMOS POR SERVICIOS DE TRANSITO</v>
          </cell>
          <cell r="C651">
            <v>4374527.1500000004</v>
          </cell>
          <cell r="D651">
            <v>0</v>
          </cell>
          <cell r="E651">
            <v>0</v>
          </cell>
          <cell r="F651">
            <v>4374527.1500000004</v>
          </cell>
          <cell r="G651">
            <v>4374527.1500000004</v>
          </cell>
        </row>
        <row r="652">
          <cell r="A652" t="str">
            <v>11243004</v>
          </cell>
          <cell r="B652" t="str">
            <v>11243004 DERECHOS POR INSCRIPCION Y DEMAS SERVICIOS  EN EL REGISTRO PUBLICO DE LA PROPIEDAD Y DEL COMERCIO Y EN EL REGISTRO PUBLICO DE TRANSPORTE</v>
          </cell>
          <cell r="C652">
            <v>0</v>
          </cell>
          <cell r="D652">
            <v>10068128.449999997</v>
          </cell>
          <cell r="E652">
            <v>10068128.449999997</v>
          </cell>
          <cell r="F652">
            <v>0</v>
          </cell>
          <cell r="G652">
            <v>0</v>
          </cell>
        </row>
        <row r="653">
          <cell r="A653" t="str">
            <v>11243005</v>
          </cell>
          <cell r="B653" t="str">
            <v>11243005 DERECHOS POR ACTOS DEL REGISTRO CIVIL</v>
          </cell>
          <cell r="C653">
            <v>0</v>
          </cell>
          <cell r="D653">
            <v>2576625.439999999</v>
          </cell>
          <cell r="E653">
            <v>2576625.439999999</v>
          </cell>
          <cell r="F653">
            <v>0</v>
          </cell>
          <cell r="G653">
            <v>0</v>
          </cell>
        </row>
        <row r="654">
          <cell r="A654" t="str">
            <v>11243006</v>
          </cell>
          <cell r="B654" t="str">
            <v>11243006 DERECHOS POR SERVICIOS CATASTRALES</v>
          </cell>
          <cell r="C654">
            <v>0</v>
          </cell>
          <cell r="D654">
            <v>279231.18</v>
          </cell>
          <cell r="E654">
            <v>279231.18</v>
          </cell>
          <cell r="F654">
            <v>0</v>
          </cell>
          <cell r="G654">
            <v>0</v>
          </cell>
        </row>
        <row r="655">
          <cell r="A655" t="str">
            <v>11243007</v>
          </cell>
          <cell r="B655" t="str">
            <v>11243007 DERECHOS POR LOS SERVICIOS DE LA SECRETARIA DE RECURSOS NATURALES Y MEDIO AMBIENTE</v>
          </cell>
          <cell r="C655">
            <v>0</v>
          </cell>
          <cell r="D655">
            <v>269226.8</v>
          </cell>
          <cell r="E655">
            <v>269226.8</v>
          </cell>
          <cell r="F655">
            <v>0</v>
          </cell>
          <cell r="G655">
            <v>0</v>
          </cell>
        </row>
        <row r="656">
          <cell r="A656" t="str">
            <v>11243008</v>
          </cell>
          <cell r="B656" t="str">
            <v>11243008 DERECHOS POR SERVICIOS PRESTADOS POR LA SECRETARIA DE SALUD COMISION PARA LA PROTECCION CONTRA RIESGOS SANITARIOS</v>
          </cell>
          <cell r="C656">
            <v>0</v>
          </cell>
          <cell r="D656">
            <v>27696.770000000004</v>
          </cell>
          <cell r="E656">
            <v>27696.770000000004</v>
          </cell>
          <cell r="F656">
            <v>0</v>
          </cell>
          <cell r="G656">
            <v>0</v>
          </cell>
        </row>
        <row r="657">
          <cell r="A657" t="str">
            <v>11243009</v>
          </cell>
          <cell r="B657" t="str">
            <v>11243009 DERECHOS POR SERVICIOS QUE PRESTA LA SECRETARIA DE SEGURIDAD PUBLICA</v>
          </cell>
          <cell r="C657">
            <v>0</v>
          </cell>
          <cell r="D657">
            <v>54122.64</v>
          </cell>
          <cell r="E657">
            <v>54122.64</v>
          </cell>
          <cell r="F657">
            <v>0</v>
          </cell>
          <cell r="G657">
            <v>0</v>
          </cell>
        </row>
        <row r="658">
          <cell r="A658" t="str">
            <v>11243010</v>
          </cell>
          <cell r="B658" t="str">
            <v>11243010 DERECHOS POR SERVICIOS DE CONTROL DE VEHICULOS Y POR EXPEDICION DE CONCESIONES, PERMISOS Y AUTORIZACION DE RUTA</v>
          </cell>
          <cell r="C658">
            <v>90162</v>
          </cell>
          <cell r="D658">
            <v>67049246.569999993</v>
          </cell>
          <cell r="E658">
            <v>67139408.569999993</v>
          </cell>
          <cell r="F658">
            <v>0</v>
          </cell>
          <cell r="G658">
            <v>0</v>
          </cell>
        </row>
        <row r="659">
          <cell r="A659" t="str">
            <v>11243011</v>
          </cell>
          <cell r="B659" t="str">
            <v>11243011 DERECHOS POR LEGALIZACION DE FIRMAS CERTIFICACIONES EXPEDICION DE COPIAS DE DOCUMENTOS Y OTROS</v>
          </cell>
          <cell r="C659">
            <v>0</v>
          </cell>
          <cell r="D659">
            <v>247138.40000000002</v>
          </cell>
          <cell r="E659">
            <v>247138.40000000002</v>
          </cell>
          <cell r="F659">
            <v>0</v>
          </cell>
          <cell r="G659">
            <v>0</v>
          </cell>
        </row>
        <row r="660">
          <cell r="A660" t="str">
            <v>11243012</v>
          </cell>
          <cell r="B660" t="str">
            <v>11243012 INSCRIPCION EN EL PADRON DE PROVEEDORES</v>
          </cell>
          <cell r="C660">
            <v>0</v>
          </cell>
          <cell r="D660">
            <v>5214</v>
          </cell>
          <cell r="E660">
            <v>5214</v>
          </cell>
          <cell r="F660">
            <v>0</v>
          </cell>
          <cell r="G660">
            <v>0</v>
          </cell>
        </row>
        <row r="661">
          <cell r="A661" t="str">
            <v>11244000</v>
          </cell>
          <cell r="B661" t="str">
            <v>11244000 PRODUCTOS POR COBRAR</v>
          </cell>
          <cell r="C661">
            <v>0</v>
          </cell>
          <cell r="D661">
            <v>4272470.34</v>
          </cell>
          <cell r="E661">
            <v>4272470.34</v>
          </cell>
          <cell r="F661">
            <v>0</v>
          </cell>
          <cell r="G661">
            <v>0</v>
          </cell>
        </row>
        <row r="662">
          <cell r="A662" t="str">
            <v>11244002</v>
          </cell>
          <cell r="B662" t="str">
            <v>11244002 VENTA DE FORMAS OFICIALES</v>
          </cell>
          <cell r="C662">
            <v>0</v>
          </cell>
          <cell r="D662">
            <v>721948</v>
          </cell>
          <cell r="E662">
            <v>721948</v>
          </cell>
          <cell r="F662">
            <v>0</v>
          </cell>
          <cell r="G662">
            <v>0</v>
          </cell>
        </row>
        <row r="663">
          <cell r="A663" t="str">
            <v>11244004</v>
          </cell>
          <cell r="B663" t="str">
            <v>11244004 VENTA DEL PERIODICO OFICIAL DEL ESTADO</v>
          </cell>
          <cell r="C663">
            <v>0</v>
          </cell>
          <cell r="D663">
            <v>4110.24</v>
          </cell>
          <cell r="E663">
            <v>4110.24</v>
          </cell>
          <cell r="F663">
            <v>0</v>
          </cell>
          <cell r="G663">
            <v>0</v>
          </cell>
        </row>
        <row r="664">
          <cell r="A664" t="str">
            <v>11244005</v>
          </cell>
          <cell r="B664" t="str">
            <v>11244005 FUNDO LEGAL</v>
          </cell>
          <cell r="C664">
            <v>0</v>
          </cell>
          <cell r="D664">
            <v>147573.95000000001</v>
          </cell>
          <cell r="E664">
            <v>147573.95000000001</v>
          </cell>
          <cell r="F664">
            <v>0</v>
          </cell>
          <cell r="G664">
            <v>0</v>
          </cell>
        </row>
        <row r="665">
          <cell r="A665" t="str">
            <v>11244007</v>
          </cell>
          <cell r="B665" t="str">
            <v>11244007 BASES PARA LICITACIONES</v>
          </cell>
          <cell r="C665">
            <v>0</v>
          </cell>
          <cell r="D665">
            <v>35250</v>
          </cell>
          <cell r="E665">
            <v>35250</v>
          </cell>
          <cell r="F665">
            <v>0</v>
          </cell>
          <cell r="G665">
            <v>0</v>
          </cell>
        </row>
        <row r="666">
          <cell r="A666" t="str">
            <v>11244009</v>
          </cell>
          <cell r="B666" t="str">
            <v>11244009 RENDIMIENTOS DE CAPITAL</v>
          </cell>
          <cell r="C666">
            <v>0</v>
          </cell>
          <cell r="D666">
            <v>2007488.15</v>
          </cell>
          <cell r="E666">
            <v>2007488.15</v>
          </cell>
          <cell r="F666">
            <v>0</v>
          </cell>
          <cell r="G666">
            <v>0</v>
          </cell>
        </row>
        <row r="667">
          <cell r="A667" t="str">
            <v>11244010</v>
          </cell>
          <cell r="B667" t="str">
            <v>11244010 ENAJENACION DE BIENES PROPIEDAD DEL ESTADO</v>
          </cell>
          <cell r="C667">
            <v>0</v>
          </cell>
          <cell r="D667">
            <v>1402100</v>
          </cell>
          <cell r="E667">
            <v>1402100</v>
          </cell>
          <cell r="F667">
            <v>0</v>
          </cell>
          <cell r="G667">
            <v>0</v>
          </cell>
        </row>
        <row r="668">
          <cell r="A668" t="str">
            <v>11244013</v>
          </cell>
          <cell r="B668" t="str">
            <v>11244013 CUOTAS DE RECUPERACION</v>
          </cell>
          <cell r="C668">
            <v>0</v>
          </cell>
          <cell r="D668">
            <v>-46000</v>
          </cell>
          <cell r="E668">
            <v>-46000</v>
          </cell>
          <cell r="F668">
            <v>0</v>
          </cell>
          <cell r="G668">
            <v>0</v>
          </cell>
        </row>
        <row r="669">
          <cell r="A669" t="str">
            <v>11245000</v>
          </cell>
          <cell r="B669" t="str">
            <v>11245000 APROVECHAMIENTOS POR COBRAR</v>
          </cell>
          <cell r="C669">
            <v>12409.650000000001</v>
          </cell>
          <cell r="D669">
            <v>29920737.280000001</v>
          </cell>
          <cell r="E669">
            <v>29933146.930000003</v>
          </cell>
          <cell r="F669">
            <v>0</v>
          </cell>
          <cell r="G669">
            <v>0</v>
          </cell>
        </row>
        <row r="670">
          <cell r="A670" t="str">
            <v>11245002</v>
          </cell>
          <cell r="B670" t="str">
            <v>11245002 MULTAS TRIBUNAL SUPERIOR DE JUSTICIA</v>
          </cell>
          <cell r="C670">
            <v>0</v>
          </cell>
          <cell r="D670">
            <v>1007.82</v>
          </cell>
          <cell r="E670">
            <v>1007.82</v>
          </cell>
          <cell r="F670">
            <v>0</v>
          </cell>
          <cell r="G670">
            <v>0</v>
          </cell>
        </row>
        <row r="671">
          <cell r="A671" t="str">
            <v>11245003</v>
          </cell>
          <cell r="B671" t="str">
            <v>11245003 MULTAS REGLAMENTO DE TRANSPORTE</v>
          </cell>
          <cell r="C671">
            <v>0</v>
          </cell>
          <cell r="D671">
            <v>386554.84</v>
          </cell>
          <cell r="E671">
            <v>386554.84</v>
          </cell>
          <cell r="F671">
            <v>0</v>
          </cell>
          <cell r="G671">
            <v>0</v>
          </cell>
        </row>
        <row r="672">
          <cell r="A672" t="str">
            <v>11245004</v>
          </cell>
          <cell r="B672" t="str">
            <v>11245004 MULTAS CETAIP</v>
          </cell>
          <cell r="C672">
            <v>0</v>
          </cell>
          <cell r="D672">
            <v>332.65</v>
          </cell>
          <cell r="E672">
            <v>332.65</v>
          </cell>
          <cell r="F672">
            <v>0</v>
          </cell>
          <cell r="G672">
            <v>0</v>
          </cell>
        </row>
        <row r="673">
          <cell r="A673" t="str">
            <v>11245008</v>
          </cell>
          <cell r="B673" t="str">
            <v>11245008 INDEMNIZACIONES A FAVOR DEL ESTADO</v>
          </cell>
          <cell r="C673">
            <v>4788</v>
          </cell>
          <cell r="D673">
            <v>33774.800000000003</v>
          </cell>
          <cell r="E673">
            <v>38562.800000000003</v>
          </cell>
          <cell r="F673">
            <v>0</v>
          </cell>
          <cell r="G673">
            <v>0</v>
          </cell>
        </row>
        <row r="674">
          <cell r="A674" t="str">
            <v>11245009</v>
          </cell>
          <cell r="B674" t="str">
            <v>11245009 INDEMNIZACIONES POR SINIESTROS</v>
          </cell>
          <cell r="C674">
            <v>0</v>
          </cell>
          <cell r="D674">
            <v>598750</v>
          </cell>
          <cell r="E674">
            <v>598750</v>
          </cell>
          <cell r="F674">
            <v>0</v>
          </cell>
          <cell r="G674">
            <v>0</v>
          </cell>
        </row>
        <row r="675">
          <cell r="A675" t="str">
            <v>11245011</v>
          </cell>
          <cell r="B675" t="str">
            <v>11245011 APORTACIONES EXTRAORDINARIAS DE ORGANISMOS PUBLICOS</v>
          </cell>
          <cell r="C675">
            <v>0</v>
          </cell>
          <cell r="D675">
            <v>2682515.31</v>
          </cell>
          <cell r="E675">
            <v>2682515.31</v>
          </cell>
          <cell r="F675">
            <v>0</v>
          </cell>
          <cell r="G675">
            <v>0</v>
          </cell>
        </row>
        <row r="676">
          <cell r="A676" t="str">
            <v>11245013</v>
          </cell>
          <cell r="B676" t="str">
            <v>11245013 SOBRANTES DE CAJA</v>
          </cell>
          <cell r="C676">
            <v>0</v>
          </cell>
          <cell r="D676">
            <v>63233.770000000004</v>
          </cell>
          <cell r="E676">
            <v>63233.770000000004</v>
          </cell>
          <cell r="F676">
            <v>0</v>
          </cell>
          <cell r="G676">
            <v>0</v>
          </cell>
        </row>
        <row r="677">
          <cell r="A677" t="str">
            <v>11245018</v>
          </cell>
          <cell r="B677" t="str">
            <v>11245018 SERVICIOS DE CUSTODIA</v>
          </cell>
          <cell r="C677">
            <v>21530.47</v>
          </cell>
          <cell r="D677">
            <v>1972548.42</v>
          </cell>
          <cell r="E677">
            <v>1994078.89</v>
          </cell>
          <cell r="F677">
            <v>0</v>
          </cell>
          <cell r="G677">
            <v>0</v>
          </cell>
        </row>
        <row r="678">
          <cell r="A678" t="str">
            <v>11245020</v>
          </cell>
          <cell r="B678" t="str">
            <v>11245020 DIFERENCIAS POR AJUSTE</v>
          </cell>
          <cell r="C678">
            <v>-13908.82</v>
          </cell>
          <cell r="D678">
            <v>15418.99</v>
          </cell>
          <cell r="E678">
            <v>1510.1700000000003</v>
          </cell>
          <cell r="F678">
            <v>0</v>
          </cell>
          <cell r="G678">
            <v>0</v>
          </cell>
        </row>
        <row r="679">
          <cell r="A679" t="str">
            <v>11245026</v>
          </cell>
          <cell r="B679" t="str">
            <v>11245026 REGISTRO ESTATAL VEHICULOS DE PROCEDENCIA EXTRANJERA</v>
          </cell>
          <cell r="C679">
            <v>0</v>
          </cell>
          <cell r="D679">
            <v>587565</v>
          </cell>
          <cell r="E679">
            <v>587565</v>
          </cell>
          <cell r="F679">
            <v>0</v>
          </cell>
          <cell r="G679">
            <v>0</v>
          </cell>
        </row>
        <row r="680">
          <cell r="A680" t="str">
            <v>11245028</v>
          </cell>
          <cell r="B680" t="str">
            <v>11245028 SEGUNDA REPOSICION Y SUBSECUENTES DE LA CREDENCIAL PARA DESCUENTO EN EL SERVICIO PUBLICO</v>
          </cell>
          <cell r="C680">
            <v>0</v>
          </cell>
          <cell r="D680">
            <v>20251.439999999999</v>
          </cell>
          <cell r="E680">
            <v>20251.439999999999</v>
          </cell>
          <cell r="F680">
            <v>0</v>
          </cell>
          <cell r="G680">
            <v>0</v>
          </cell>
        </row>
        <row r="681">
          <cell r="A681" t="str">
            <v>11245031</v>
          </cell>
          <cell r="B681" t="str">
            <v>11245031 APORTACION MUNICIPAL PARA LA FUNCION DE SEGURIDAD PUBLICA Y PRESTACION DEL SERVICIO DE POLICIA PREVENTIVA, TRANSITO Y VIALIDAD</v>
          </cell>
          <cell r="C681">
            <v>0</v>
          </cell>
          <cell r="D681">
            <v>8507101.4800000004</v>
          </cell>
          <cell r="E681">
            <v>8507101.4800000004</v>
          </cell>
          <cell r="F681">
            <v>0</v>
          </cell>
          <cell r="G681">
            <v>0</v>
          </cell>
        </row>
        <row r="682">
          <cell r="A682" t="str">
            <v>11245034</v>
          </cell>
          <cell r="B682" t="str">
            <v>11245034 APORTACION MUNICIPAL PROSSAPYS</v>
          </cell>
          <cell r="C682">
            <v>0</v>
          </cell>
          <cell r="D682">
            <v>2218791.21</v>
          </cell>
          <cell r="E682">
            <v>2218791.21</v>
          </cell>
          <cell r="F682">
            <v>0</v>
          </cell>
          <cell r="G682">
            <v>0</v>
          </cell>
        </row>
        <row r="683">
          <cell r="A683" t="str">
            <v>11245035</v>
          </cell>
          <cell r="B683" t="str">
            <v>11245035 APORTACION MUNICIPAL APAZU</v>
          </cell>
          <cell r="C683">
            <v>0</v>
          </cell>
          <cell r="D683">
            <v>12827863.140000001</v>
          </cell>
          <cell r="E683">
            <v>12827863.140000001</v>
          </cell>
          <cell r="F683">
            <v>0</v>
          </cell>
          <cell r="G683">
            <v>0</v>
          </cell>
        </row>
        <row r="684">
          <cell r="A684" t="str">
            <v>11245043</v>
          </cell>
          <cell r="B684" t="str">
            <v>11245043 APORTACION MUNICIPAL DE FONDO DE APOYO A MIGRANTES</v>
          </cell>
          <cell r="C684">
            <v>0</v>
          </cell>
          <cell r="D684">
            <v>5028.41</v>
          </cell>
          <cell r="E684">
            <v>5028.41</v>
          </cell>
          <cell r="F684">
            <v>0</v>
          </cell>
          <cell r="G684">
            <v>0</v>
          </cell>
        </row>
        <row r="685">
          <cell r="A685" t="str">
            <v>11246000</v>
          </cell>
          <cell r="B685" t="str">
            <v>11246000 DEUDORES FISCALES EN PARCIALIDADES POR COBRAR</v>
          </cell>
          <cell r="C685">
            <v>3538040.0700000008</v>
          </cell>
          <cell r="D685">
            <v>2561812</v>
          </cell>
          <cell r="E685">
            <v>383795.88999999984</v>
          </cell>
          <cell r="F685">
            <v>5716056.1800000006</v>
          </cell>
          <cell r="G685">
            <v>5716056.1800000006</v>
          </cell>
        </row>
        <row r="686">
          <cell r="A686" t="str">
            <v>11246001</v>
          </cell>
          <cell r="B686" t="str">
            <v>11246001 PARCIALIDADES</v>
          </cell>
          <cell r="C686">
            <v>3538040.0700000008</v>
          </cell>
          <cell r="D686">
            <v>2561812</v>
          </cell>
          <cell r="E686">
            <v>383795.88999999984</v>
          </cell>
          <cell r="F686">
            <v>5716056.1800000006</v>
          </cell>
          <cell r="G686">
            <v>5716056.1800000006</v>
          </cell>
        </row>
        <row r="687">
          <cell r="A687" t="str">
            <v>11249000</v>
          </cell>
          <cell r="B687" t="str">
            <v>11249000 OTRAS CONTRIBUCIONES POR COBRAR</v>
          </cell>
          <cell r="C687">
            <v>982</v>
          </cell>
          <cell r="D687">
            <v>8680474.7899999991</v>
          </cell>
          <cell r="E687">
            <v>8680474.7899999991</v>
          </cell>
          <cell r="F687">
            <v>982</v>
          </cell>
          <cell r="G687">
            <v>982</v>
          </cell>
        </row>
        <row r="688">
          <cell r="A688" t="str">
            <v>11249001</v>
          </cell>
          <cell r="B688" t="str">
            <v>11249001 ACTUALIZACION IMPUESTO SOBRE NOMINA</v>
          </cell>
          <cell r="C688">
            <v>0</v>
          </cell>
          <cell r="D688">
            <v>54585.7</v>
          </cell>
          <cell r="E688">
            <v>54585.7</v>
          </cell>
          <cell r="F688">
            <v>0</v>
          </cell>
          <cell r="G688">
            <v>0</v>
          </cell>
        </row>
        <row r="689">
          <cell r="A689" t="str">
            <v>11249002</v>
          </cell>
          <cell r="B689" t="str">
            <v>11249002 ACTUALIZACION IMPUESTO POR SERVICIOS DE HOSPEDAJE</v>
          </cell>
          <cell r="C689">
            <v>0</v>
          </cell>
          <cell r="D689">
            <v>77.430000000000007</v>
          </cell>
          <cell r="E689">
            <v>77.430000000000007</v>
          </cell>
          <cell r="F689">
            <v>0</v>
          </cell>
          <cell r="G689">
            <v>0</v>
          </cell>
        </row>
        <row r="690">
          <cell r="A690" t="str">
            <v>11249008</v>
          </cell>
          <cell r="B690" t="str">
            <v>11249008 ACTUALIZACION DERECHOS POR SERVICIOS DE CONTROL DE VEHICULOS Y POR EXPEDICION DE CONCESIONES PERMISOS Y AUTORIZACION DE RUTA</v>
          </cell>
          <cell r="C690">
            <v>0</v>
          </cell>
          <cell r="D690">
            <v>4316822.5999999987</v>
          </cell>
          <cell r="E690">
            <v>4316822.5999999987</v>
          </cell>
          <cell r="F690">
            <v>0</v>
          </cell>
          <cell r="G690">
            <v>0</v>
          </cell>
        </row>
        <row r="691">
          <cell r="A691" t="str">
            <v>11249009</v>
          </cell>
          <cell r="B691" t="str">
            <v>11249009 ACTUALIZACION DERECHOS QUE PRESTA LA SECRETARIA DE SEGURIDAD PUBLICA</v>
          </cell>
          <cell r="C691">
            <v>0</v>
          </cell>
          <cell r="D691">
            <v>21649.19</v>
          </cell>
          <cell r="E691">
            <v>21649.19</v>
          </cell>
          <cell r="F691">
            <v>0</v>
          </cell>
          <cell r="G691">
            <v>0</v>
          </cell>
        </row>
        <row r="692">
          <cell r="A692" t="str">
            <v>11249022</v>
          </cell>
          <cell r="B692" t="str">
            <v>11249022 ACTUALIZACION RECAUDACION  5% ENAJENACION DE BIENES INMUEBLES</v>
          </cell>
          <cell r="C692">
            <v>0</v>
          </cell>
          <cell r="D692">
            <v>1991.43</v>
          </cell>
          <cell r="E692">
            <v>1991.43</v>
          </cell>
          <cell r="F692">
            <v>0</v>
          </cell>
          <cell r="G692">
            <v>0</v>
          </cell>
        </row>
        <row r="693">
          <cell r="A693" t="str">
            <v>11249023</v>
          </cell>
          <cell r="B693" t="str">
            <v>11249023 ACTUALIZACION MULTAS FEDERALES NO FISCALES</v>
          </cell>
          <cell r="C693">
            <v>0</v>
          </cell>
          <cell r="D693">
            <v>481279.62</v>
          </cell>
          <cell r="E693">
            <v>481279.62</v>
          </cell>
          <cell r="F693">
            <v>0</v>
          </cell>
          <cell r="G693">
            <v>0</v>
          </cell>
        </row>
        <row r="694">
          <cell r="A694" t="str">
            <v>11249031</v>
          </cell>
          <cell r="B694" t="str">
            <v>11249031 RECARGOS IMPUESTO SOBRE NOMINA</v>
          </cell>
          <cell r="C694">
            <v>0</v>
          </cell>
          <cell r="D694">
            <v>209061.61</v>
          </cell>
          <cell r="E694">
            <v>209061.61</v>
          </cell>
          <cell r="F694">
            <v>0</v>
          </cell>
          <cell r="G694">
            <v>0</v>
          </cell>
        </row>
        <row r="695">
          <cell r="A695" t="str">
            <v>11249032</v>
          </cell>
          <cell r="B695" t="str">
            <v>11249032 RECARGOS IMPUESTO POR SERVICIOS DE HOSPEDAJE</v>
          </cell>
          <cell r="C695">
            <v>0</v>
          </cell>
          <cell r="D695">
            <v>831.43</v>
          </cell>
          <cell r="E695">
            <v>831.43</v>
          </cell>
          <cell r="F695">
            <v>0</v>
          </cell>
          <cell r="G695">
            <v>0</v>
          </cell>
        </row>
        <row r="696">
          <cell r="A696" t="str">
            <v>11249036</v>
          </cell>
          <cell r="B696" t="str">
            <v>11249036 RECARGOS DERECHOS POR SERVICIOS DE CONTROL DE VEHICULOS Y POR EXPEDICION DE CONCESIONES PERMISOS Y AUTORIZACION DE RUTA</v>
          </cell>
          <cell r="C696">
            <v>0</v>
          </cell>
          <cell r="D696">
            <v>2962728.16</v>
          </cell>
          <cell r="E696">
            <v>2962728.16</v>
          </cell>
          <cell r="F696">
            <v>0</v>
          </cell>
          <cell r="G696">
            <v>0</v>
          </cell>
        </row>
        <row r="697">
          <cell r="A697" t="str">
            <v>11249046</v>
          </cell>
          <cell r="B697" t="str">
            <v>11249046 RECARGOS INCENTIVOS DE FISCALIZACION  5% ENAJENACION DE BIENES INMUEBLES</v>
          </cell>
          <cell r="C697">
            <v>0</v>
          </cell>
          <cell r="D697">
            <v>10535.22</v>
          </cell>
          <cell r="E697">
            <v>10535.22</v>
          </cell>
          <cell r="F697">
            <v>0</v>
          </cell>
          <cell r="G697">
            <v>0</v>
          </cell>
        </row>
        <row r="698">
          <cell r="A698" t="str">
            <v>11249051</v>
          </cell>
          <cell r="B698" t="str">
            <v>11249051 RECARGOS ISR RETENEDORES PF Y PM FISCALIZACION CONCURRENTE</v>
          </cell>
          <cell r="C698">
            <v>0</v>
          </cell>
          <cell r="D698">
            <v>69505.5</v>
          </cell>
          <cell r="E698">
            <v>69505.5</v>
          </cell>
          <cell r="F698">
            <v>0</v>
          </cell>
          <cell r="G698">
            <v>0</v>
          </cell>
        </row>
        <row r="699">
          <cell r="A699" t="str">
            <v>11249052</v>
          </cell>
          <cell r="B699" t="str">
            <v>11249052 RECARGOS TENENCIAS</v>
          </cell>
          <cell r="C699">
            <v>0</v>
          </cell>
          <cell r="D699">
            <v>5254</v>
          </cell>
          <cell r="E699">
            <v>5254</v>
          </cell>
          <cell r="F699">
            <v>0</v>
          </cell>
          <cell r="G699">
            <v>0</v>
          </cell>
        </row>
        <row r="700">
          <cell r="A700" t="str">
            <v>11249054</v>
          </cell>
          <cell r="B700" t="str">
            <v>11249054 MULTAS IMPUESTO SOBRE NOMINA</v>
          </cell>
          <cell r="C700">
            <v>0</v>
          </cell>
          <cell r="D700">
            <v>1551.92</v>
          </cell>
          <cell r="E700">
            <v>1551.92</v>
          </cell>
          <cell r="F700">
            <v>0</v>
          </cell>
          <cell r="G700">
            <v>0</v>
          </cell>
        </row>
        <row r="701">
          <cell r="A701" t="str">
            <v>11249058</v>
          </cell>
          <cell r="B701" t="str">
            <v>11249058 MULTAS DERECHOS POR SERVICIOS DE CONTROL DE VEHICULOS Y POR EXPEDICION DE CONCESIONES PERMISOS Y AUTORIZACION DE RUTA</v>
          </cell>
          <cell r="C701">
            <v>0</v>
          </cell>
          <cell r="D701">
            <v>23600.799999999999</v>
          </cell>
          <cell r="E701">
            <v>23600.799999999999</v>
          </cell>
          <cell r="F701">
            <v>0</v>
          </cell>
          <cell r="G701">
            <v>0</v>
          </cell>
        </row>
        <row r="702">
          <cell r="A702" t="str">
            <v>11249064</v>
          </cell>
          <cell r="B702" t="str">
            <v>11249064 MULTAS FISCALIZACION CONCURRENTE</v>
          </cell>
          <cell r="C702">
            <v>0</v>
          </cell>
          <cell r="D702">
            <v>71677.179999999993</v>
          </cell>
          <cell r="E702">
            <v>71677.179999999993</v>
          </cell>
          <cell r="F702">
            <v>0</v>
          </cell>
          <cell r="G702">
            <v>0</v>
          </cell>
        </row>
        <row r="703">
          <cell r="A703" t="str">
            <v>11249065</v>
          </cell>
          <cell r="B703" t="str">
            <v>11249065 MULTAS POR CORRECCION FISCAL</v>
          </cell>
          <cell r="C703">
            <v>0</v>
          </cell>
          <cell r="D703">
            <v>376701</v>
          </cell>
          <cell r="E703">
            <v>376701</v>
          </cell>
          <cell r="F703">
            <v>0</v>
          </cell>
          <cell r="G703">
            <v>0</v>
          </cell>
        </row>
        <row r="704">
          <cell r="A704" t="str">
            <v>11249070</v>
          </cell>
          <cell r="B704" t="str">
            <v>11249070 MULTA VIGILANCIA EN EL CUMPLIMIENTO DE OBLIGACIONES</v>
          </cell>
          <cell r="C704">
            <v>982</v>
          </cell>
          <cell r="D704">
            <v>33062</v>
          </cell>
          <cell r="E704">
            <v>33062</v>
          </cell>
          <cell r="F704">
            <v>982</v>
          </cell>
          <cell r="G704">
            <v>982</v>
          </cell>
        </row>
        <row r="705">
          <cell r="A705" t="str">
            <v>11249071</v>
          </cell>
          <cell r="B705" t="str">
            <v>11249071 MULTAS TENENCIAS</v>
          </cell>
          <cell r="C705">
            <v>0</v>
          </cell>
          <cell r="D705">
            <v>39560</v>
          </cell>
          <cell r="E705">
            <v>39560</v>
          </cell>
          <cell r="F705">
            <v>0</v>
          </cell>
          <cell r="G705">
            <v>0</v>
          </cell>
        </row>
        <row r="706">
          <cell r="A706" t="str">
            <v>11250000</v>
          </cell>
          <cell r="B706" t="str">
            <v>11250000 DEUDORES POR ANTICIPOS DE LA TESORERIA A CORTO PLAZO</v>
          </cell>
          <cell r="C706">
            <v>3429489.8</v>
          </cell>
          <cell r="D706">
            <v>30120000</v>
          </cell>
          <cell r="E706">
            <v>140000</v>
          </cell>
          <cell r="F706">
            <v>33409489.800000001</v>
          </cell>
          <cell r="G706">
            <v>33409489.800000001</v>
          </cell>
        </row>
        <row r="707">
          <cell r="A707" t="str">
            <v>11254000</v>
          </cell>
          <cell r="B707" t="str">
            <v>11254000 ANTICIPOS DE PARTICIPACIONES ESTATALES</v>
          </cell>
          <cell r="C707">
            <v>3429489.8</v>
          </cell>
          <cell r="D707">
            <v>30120000</v>
          </cell>
          <cell r="E707">
            <v>140000</v>
          </cell>
          <cell r="F707">
            <v>33409489.800000001</v>
          </cell>
          <cell r="G707">
            <v>33409489.800000001</v>
          </cell>
        </row>
        <row r="708">
          <cell r="A708" t="str">
            <v>11254001</v>
          </cell>
          <cell r="B708" t="str">
            <v>11254001 ANTICIPOS A MUNICIPIOS</v>
          </cell>
          <cell r="C708">
            <v>3429489.8</v>
          </cell>
          <cell r="D708">
            <v>30120000</v>
          </cell>
          <cell r="E708">
            <v>140000</v>
          </cell>
          <cell r="F708">
            <v>33409489.800000001</v>
          </cell>
          <cell r="G708">
            <v>33409489.800000001</v>
          </cell>
        </row>
        <row r="709">
          <cell r="A709" t="str">
            <v>11290000</v>
          </cell>
          <cell r="B709" t="str">
            <v>11290000 OTROS DERECHOS A RECIBIR EFECTIVO O EQUIVALENTES A CORTO PLAZO</v>
          </cell>
          <cell r="C709">
            <v>0</v>
          </cell>
          <cell r="D709">
            <v>104495755.83</v>
          </cell>
          <cell r="E709">
            <v>50000</v>
          </cell>
          <cell r="F709">
            <v>104445755.83</v>
          </cell>
          <cell r="G709">
            <v>104445755.83</v>
          </cell>
        </row>
        <row r="710">
          <cell r="A710" t="str">
            <v>11299000</v>
          </cell>
          <cell r="B710" t="str">
            <v>11299000 OTRAS CUENTAS POR COBRAR A CP</v>
          </cell>
          <cell r="C710">
            <v>0</v>
          </cell>
          <cell r="D710">
            <v>104495755.83</v>
          </cell>
          <cell r="E710">
            <v>50000</v>
          </cell>
          <cell r="F710">
            <v>104445755.83</v>
          </cell>
          <cell r="G710">
            <v>104445755.83</v>
          </cell>
        </row>
        <row r="711">
          <cell r="A711" t="str">
            <v>11299001</v>
          </cell>
          <cell r="B711" t="str">
            <v>11299001 COBROS BANCARIOS ADMON ANTERIOR</v>
          </cell>
          <cell r="C711">
            <v>0</v>
          </cell>
          <cell r="D711">
            <v>92448893.349999994</v>
          </cell>
          <cell r="E711">
            <v>50000</v>
          </cell>
          <cell r="F711">
            <v>92398893.349999994</v>
          </cell>
          <cell r="G711">
            <v>92398893.349999994</v>
          </cell>
        </row>
        <row r="712">
          <cell r="A712" t="str">
            <v>11299002</v>
          </cell>
          <cell r="B712" t="str">
            <v>11299002 DEPOSITOS NO REALIZADOS ADMON ANTERIOR</v>
          </cell>
          <cell r="C712">
            <v>0</v>
          </cell>
          <cell r="D712">
            <v>12046862.48</v>
          </cell>
          <cell r="E712">
            <v>0</v>
          </cell>
          <cell r="F712">
            <v>12046862.48</v>
          </cell>
          <cell r="G712">
            <v>12046862.48</v>
          </cell>
        </row>
        <row r="713">
          <cell r="A713" t="str">
            <v>11300000</v>
          </cell>
          <cell r="B713" t="str">
            <v>11300000 DERECHOS A RECIBIR BIENES O SERVICIOS</v>
          </cell>
          <cell r="C713">
            <v>100201396</v>
          </cell>
          <cell r="D713">
            <v>323003922.12</v>
          </cell>
          <cell r="E713">
            <v>336500588.98000002</v>
          </cell>
          <cell r="F713">
            <v>86704729.140000001</v>
          </cell>
          <cell r="G713">
            <v>86704729.140000001</v>
          </cell>
        </row>
        <row r="714">
          <cell r="A714" t="str">
            <v>11310000</v>
          </cell>
          <cell r="B714" t="str">
            <v>11310000 ANTICIPOS A PROVEEDORES POR ADQUISICIONES DE BIENES O PRESTACION DE SERVICIOS A CORTO PLAZO</v>
          </cell>
          <cell r="C714">
            <v>84555263.569999993</v>
          </cell>
          <cell r="D714">
            <v>258622757.63999999</v>
          </cell>
          <cell r="E714">
            <v>272083032.03000003</v>
          </cell>
          <cell r="F714">
            <v>71094989.180000007</v>
          </cell>
          <cell r="G714">
            <v>71094989.180000007</v>
          </cell>
        </row>
        <row r="715">
          <cell r="A715" t="str">
            <v>11311000</v>
          </cell>
          <cell r="B715" t="str">
            <v>11311000 ANTICIPO A PROVEEDORES POR ADQUISICION DE BIENES Y PRESTACION DE SERVICIOS A CORTO PLAZO</v>
          </cell>
          <cell r="C715">
            <v>84555263.569999993</v>
          </cell>
          <cell r="D715">
            <v>258622757.63999999</v>
          </cell>
          <cell r="E715">
            <v>272083032.03000003</v>
          </cell>
          <cell r="F715">
            <v>71094989.180000007</v>
          </cell>
          <cell r="G715">
            <v>71094989.180000007</v>
          </cell>
        </row>
        <row r="716">
          <cell r="A716" t="str">
            <v>11311001</v>
          </cell>
          <cell r="B716" t="str">
            <v>11311001 ANTICIPO A PROVEEDORES POR ADQUISICION DE BIENES Y PRESTACION DE SERVICIOS A CORTO PLAZO</v>
          </cell>
          <cell r="C716">
            <v>74170170.75999999</v>
          </cell>
          <cell r="D716">
            <v>257403158.09999999</v>
          </cell>
          <cell r="E716">
            <v>264756486.69000003</v>
          </cell>
          <cell r="F716">
            <v>66816842.170000002</v>
          </cell>
          <cell r="G716">
            <v>66816842.170000002</v>
          </cell>
        </row>
        <row r="717">
          <cell r="A717" t="str">
            <v>11311002</v>
          </cell>
          <cell r="B717" t="str">
            <v>11311002 ANTICIPO A PROVEEDORES 2012</v>
          </cell>
          <cell r="C717">
            <v>10385092.809999999</v>
          </cell>
          <cell r="D717">
            <v>1219599.54</v>
          </cell>
          <cell r="E717">
            <v>7326545.3399999999</v>
          </cell>
          <cell r="F717">
            <v>4278147.01</v>
          </cell>
          <cell r="G717">
            <v>4278147.01</v>
          </cell>
        </row>
        <row r="718">
          <cell r="A718" t="str">
            <v>11320000</v>
          </cell>
          <cell r="B718" t="str">
            <v>11320000 ANTICIPO A PROVEEDORES POR ADQUISICION DE BIENES INMUEBLES Y MUEBLES A CORTO PLAZO</v>
          </cell>
          <cell r="C718">
            <v>9000</v>
          </cell>
          <cell r="D718">
            <v>0</v>
          </cell>
          <cell r="E718">
            <v>0</v>
          </cell>
          <cell r="F718">
            <v>9000</v>
          </cell>
          <cell r="G718">
            <v>9000</v>
          </cell>
        </row>
        <row r="719">
          <cell r="A719" t="str">
            <v>11321000</v>
          </cell>
          <cell r="B719" t="str">
            <v>11321000 ANTICIPO A PROVEEDORES POR ADQUISICION DE BIENES INMUEBLES Y MUEBLES A CORTO PLAZO</v>
          </cell>
          <cell r="C719">
            <v>9000</v>
          </cell>
          <cell r="D719">
            <v>0</v>
          </cell>
          <cell r="E719">
            <v>0</v>
          </cell>
          <cell r="F719">
            <v>9000</v>
          </cell>
          <cell r="G719">
            <v>9000</v>
          </cell>
        </row>
        <row r="720">
          <cell r="A720" t="str">
            <v>11321001</v>
          </cell>
          <cell r="B720" t="str">
            <v>11321001 ANTICIPOS A PROVEEDORES POR ADQUISICION DE BIENES INMUEBLES Y MUEBLES A CORTO PLAZO</v>
          </cell>
          <cell r="C720">
            <v>9000</v>
          </cell>
          <cell r="D720">
            <v>0</v>
          </cell>
          <cell r="E720">
            <v>0</v>
          </cell>
          <cell r="F720">
            <v>9000</v>
          </cell>
          <cell r="G720">
            <v>9000</v>
          </cell>
        </row>
        <row r="721">
          <cell r="A721" t="str">
            <v>11340000</v>
          </cell>
          <cell r="B721" t="str">
            <v>11340000 ANTICIPO A CONTRATISTAS (OBRAS) A CORTO PLAZO</v>
          </cell>
          <cell r="C721">
            <v>15371722.150000002</v>
          </cell>
          <cell r="D721">
            <v>64231164.480000004</v>
          </cell>
          <cell r="E721">
            <v>64415573.449999996</v>
          </cell>
          <cell r="F721">
            <v>15187313.18</v>
          </cell>
          <cell r="G721">
            <v>15187313.18</v>
          </cell>
        </row>
        <row r="722">
          <cell r="A722" t="str">
            <v>11341000</v>
          </cell>
          <cell r="B722" t="str">
            <v>11341000 ANTICIPO A CONTRATISTAS POR OBRA PUBLICA EN BIENES DE DOMINIO PUBLICO</v>
          </cell>
          <cell r="C722">
            <v>15371722.150000002</v>
          </cell>
          <cell r="D722">
            <v>64231164.480000004</v>
          </cell>
          <cell r="E722">
            <v>64415573.449999996</v>
          </cell>
          <cell r="F722">
            <v>15187313.18</v>
          </cell>
          <cell r="G722">
            <v>15187313.18</v>
          </cell>
        </row>
        <row r="723">
          <cell r="A723" t="str">
            <v>11341001</v>
          </cell>
          <cell r="B723" t="str">
            <v>11341001 ANTICIPOS A PROVEEDORES CONTRATISTAS DE OBRA PUBLICA EN BIENES DE DOMINIO PUBLICO</v>
          </cell>
          <cell r="C723">
            <v>5933916.8700000001</v>
          </cell>
          <cell r="D723">
            <v>62017815.82</v>
          </cell>
          <cell r="E723">
            <v>55895953.119999997</v>
          </cell>
          <cell r="F723">
            <v>12055779.569999998</v>
          </cell>
          <cell r="G723">
            <v>12055779.569999998</v>
          </cell>
        </row>
        <row r="724">
          <cell r="A724" t="str">
            <v>11341002</v>
          </cell>
          <cell r="B724" t="str">
            <v>11341002 DEUDORES DIVERSOS INVERSION</v>
          </cell>
          <cell r="C724">
            <v>9437805.2800000012</v>
          </cell>
          <cell r="D724">
            <v>2213348.66</v>
          </cell>
          <cell r="E724">
            <v>8519620.3300000001</v>
          </cell>
          <cell r="F724">
            <v>3131533.6100000003</v>
          </cell>
          <cell r="G724">
            <v>3131533.6100000003</v>
          </cell>
        </row>
        <row r="725">
          <cell r="A725" t="str">
            <v>11390000</v>
          </cell>
          <cell r="B725" t="str">
            <v>11390000 OTROS DERECHOS A RECIBIR BIENES O SERVICIOS A CORTO PLAZO</v>
          </cell>
          <cell r="C725">
            <v>265410.27999999997</v>
          </cell>
          <cell r="D725">
            <v>150000</v>
          </cell>
          <cell r="E725">
            <v>1983.5</v>
          </cell>
          <cell r="F725">
            <v>413426.77999999997</v>
          </cell>
          <cell r="G725">
            <v>413426.77999999997</v>
          </cell>
        </row>
        <row r="726">
          <cell r="A726" t="str">
            <v>11391000</v>
          </cell>
          <cell r="B726" t="str">
            <v>11391000 OTROS DERECHOS A RECIBIR BIENES O SERVICIOS A CORTO PLAZO</v>
          </cell>
          <cell r="C726">
            <v>265410.27999999997</v>
          </cell>
          <cell r="D726">
            <v>150000</v>
          </cell>
          <cell r="E726">
            <v>1983.5</v>
          </cell>
          <cell r="F726">
            <v>413426.77999999997</v>
          </cell>
          <cell r="G726">
            <v>413426.77999999997</v>
          </cell>
        </row>
        <row r="727">
          <cell r="A727" t="str">
            <v>11391001</v>
          </cell>
          <cell r="B727" t="str">
            <v>11391001 ANTICIPO DE SUELDOS</v>
          </cell>
          <cell r="C727">
            <v>265410.27999999997</v>
          </cell>
          <cell r="D727">
            <v>150000</v>
          </cell>
          <cell r="E727">
            <v>1983.5</v>
          </cell>
          <cell r="F727">
            <v>413426.77999999997</v>
          </cell>
          <cell r="G727">
            <v>413426.77999999997</v>
          </cell>
        </row>
        <row r="728">
          <cell r="A728" t="str">
            <v>11400000</v>
          </cell>
          <cell r="B728" t="str">
            <v>11400000 INVENTARIOS</v>
          </cell>
          <cell r="C728">
            <v>1143574.6399999999</v>
          </cell>
          <cell r="D728">
            <v>3158670033.0300002</v>
          </cell>
          <cell r="E728">
            <v>3159813607.6700001</v>
          </cell>
          <cell r="F728">
            <v>0</v>
          </cell>
          <cell r="G728">
            <v>0</v>
          </cell>
        </row>
        <row r="729">
          <cell r="A729" t="str">
            <v>11450000</v>
          </cell>
          <cell r="B729" t="str">
            <v>11450000 MERCANCIAS EN TRANSITO</v>
          </cell>
          <cell r="C729">
            <v>1143574.6399999999</v>
          </cell>
          <cell r="D729">
            <v>3158670033.0300002</v>
          </cell>
          <cell r="E729">
            <v>3159813607.6700001</v>
          </cell>
          <cell r="F729">
            <v>0</v>
          </cell>
          <cell r="G729">
            <v>0</v>
          </cell>
        </row>
        <row r="730">
          <cell r="A730" t="str">
            <v>11454000</v>
          </cell>
          <cell r="B730" t="str">
            <v>11454000 BIENES MUEBLES EN TRANSITO</v>
          </cell>
          <cell r="C730">
            <v>1143574.6399999999</v>
          </cell>
          <cell r="D730">
            <v>3158670033.0300002</v>
          </cell>
          <cell r="E730">
            <v>3159813607.6700001</v>
          </cell>
          <cell r="F730">
            <v>0</v>
          </cell>
          <cell r="G730">
            <v>0</v>
          </cell>
        </row>
        <row r="731">
          <cell r="A731" t="str">
            <v>11454001</v>
          </cell>
          <cell r="B731" t="str">
            <v>11454001 BIENES MUEBLES EN TRANSITO</v>
          </cell>
          <cell r="C731">
            <v>1143574.6399999999</v>
          </cell>
          <cell r="D731">
            <v>3158670033.0300002</v>
          </cell>
          <cell r="E731">
            <v>3159813607.6700001</v>
          </cell>
          <cell r="F731">
            <v>0</v>
          </cell>
          <cell r="G731">
            <v>0</v>
          </cell>
        </row>
        <row r="732">
          <cell r="A732" t="str">
            <v>12000000</v>
          </cell>
          <cell r="B732" t="str">
            <v>12000000 ACTIVO NO CIRCULANTE</v>
          </cell>
          <cell r="C732">
            <v>12204591603.41</v>
          </cell>
          <cell r="D732">
            <v>1272725141.2899997</v>
          </cell>
          <cell r="E732">
            <v>1468747244.7</v>
          </cell>
          <cell r="F732">
            <v>12008569499.999996</v>
          </cell>
          <cell r="G732">
            <v>12008569499.999996</v>
          </cell>
        </row>
        <row r="733">
          <cell r="A733" t="str">
            <v>12100000</v>
          </cell>
          <cell r="B733" t="str">
            <v>12100000 INVERSIONES FINANCIERAS DE LARGO PLAZO</v>
          </cell>
          <cell r="C733">
            <v>718330172.06999993</v>
          </cell>
          <cell r="D733">
            <v>394709682.36999995</v>
          </cell>
          <cell r="E733">
            <v>593117732.48000002</v>
          </cell>
          <cell r="F733">
            <v>519922121.95999998</v>
          </cell>
          <cell r="G733">
            <v>519922121.95999998</v>
          </cell>
        </row>
        <row r="734">
          <cell r="A734" t="str">
            <v>12130000</v>
          </cell>
          <cell r="B734" t="str">
            <v>12130000 FIDEICOMISOS, MANDATOS Y CONTRATOS ANALOGOS</v>
          </cell>
          <cell r="C734">
            <v>718330172.06999993</v>
          </cell>
          <cell r="D734">
            <v>394709682.36999995</v>
          </cell>
          <cell r="E734">
            <v>593117732.48000002</v>
          </cell>
          <cell r="F734">
            <v>519922121.95999998</v>
          </cell>
          <cell r="G734">
            <v>519922121.95999998</v>
          </cell>
        </row>
        <row r="735">
          <cell r="A735" t="str">
            <v>12137000</v>
          </cell>
          <cell r="B735" t="str">
            <v>12137000 FIDEICOMISOS, MANDATOS Y CONTRATOS ANALOGOS DE ENTIDADES FEDERATIVAS</v>
          </cell>
          <cell r="C735">
            <v>718330172.06999993</v>
          </cell>
          <cell r="D735">
            <v>394709682.36999995</v>
          </cell>
          <cell r="E735">
            <v>593117732.48000002</v>
          </cell>
          <cell r="F735">
            <v>519922121.95999998</v>
          </cell>
          <cell r="G735">
            <v>519922121.95999998</v>
          </cell>
        </row>
        <row r="736">
          <cell r="A736" t="str">
            <v>12137001</v>
          </cell>
          <cell r="B736" t="str">
            <v>12137001 FIDEICOMISO 20 40 BANOBRAS</v>
          </cell>
          <cell r="C736">
            <v>0</v>
          </cell>
          <cell r="D736">
            <v>10447406.52</v>
          </cell>
          <cell r="E736">
            <v>10447406.52</v>
          </cell>
          <cell r="F736">
            <v>0</v>
          </cell>
          <cell r="G736">
            <v>0</v>
          </cell>
        </row>
        <row r="737">
          <cell r="A737" t="str">
            <v>12137002</v>
          </cell>
          <cell r="B737" t="str">
            <v>12137002 FIDEICOMISO SANTANDER FAFEF FAISE</v>
          </cell>
          <cell r="C737">
            <v>26174806.010000002</v>
          </cell>
          <cell r="D737">
            <v>21550591.640000001</v>
          </cell>
          <cell r="E737">
            <v>23328393.699999999</v>
          </cell>
          <cell r="F737">
            <v>24397003.949999999</v>
          </cell>
          <cell r="G737">
            <v>24397003.949999999</v>
          </cell>
        </row>
        <row r="738">
          <cell r="A738" t="str">
            <v>12137003</v>
          </cell>
          <cell r="B738" t="str">
            <v>12137003 FIDEICOMISO SANTANDER FOMUN</v>
          </cell>
          <cell r="C738">
            <v>442485.75</v>
          </cell>
          <cell r="D738">
            <v>6543822.54</v>
          </cell>
          <cell r="E738">
            <v>6546725.46</v>
          </cell>
          <cell r="F738">
            <v>439582.83</v>
          </cell>
          <cell r="G738">
            <v>439582.83</v>
          </cell>
        </row>
        <row r="739">
          <cell r="A739" t="str">
            <v>12137006</v>
          </cell>
          <cell r="B739" t="str">
            <v>12137006 FIDEICOMISO FONDO METROPOLITANO DE LA LAGUNA</v>
          </cell>
          <cell r="C739">
            <v>231747119.90000001</v>
          </cell>
          <cell r="D739">
            <v>134566696.59999999</v>
          </cell>
          <cell r="E739">
            <v>24744892.23</v>
          </cell>
          <cell r="F739">
            <v>341568924.26999998</v>
          </cell>
          <cell r="G739">
            <v>341568924.26999998</v>
          </cell>
        </row>
        <row r="740">
          <cell r="A740" t="str">
            <v>12137007</v>
          </cell>
          <cell r="B740" t="str">
            <v>12137007 FIDEICOMISO IRREVOCABLE DE ADMINISTRACION Y FUENTE DE PAGO 2001523-0 SANTANDER</v>
          </cell>
          <cell r="C740">
            <v>10000</v>
          </cell>
          <cell r="D740">
            <v>0</v>
          </cell>
          <cell r="E740">
            <v>0</v>
          </cell>
          <cell r="F740">
            <v>10000</v>
          </cell>
          <cell r="G740">
            <v>10000</v>
          </cell>
        </row>
        <row r="741">
          <cell r="A741" t="str">
            <v>12137008</v>
          </cell>
          <cell r="B741" t="str">
            <v>12137008 FIDEICOMISO PIPS</v>
          </cell>
          <cell r="C741">
            <v>57277012.909999996</v>
          </cell>
          <cell r="D741">
            <v>51745723.259999998</v>
          </cell>
          <cell r="E741">
            <v>51849824.979999997</v>
          </cell>
          <cell r="F741">
            <v>57172911.189999998</v>
          </cell>
          <cell r="G741">
            <v>57172911.189999998</v>
          </cell>
        </row>
        <row r="742">
          <cell r="A742" t="str">
            <v>12137009</v>
          </cell>
          <cell r="B742" t="str">
            <v>12137009 FIDEICOMISO FAISM</v>
          </cell>
          <cell r="C742">
            <v>521144.81</v>
          </cell>
          <cell r="D742">
            <v>9168.51</v>
          </cell>
          <cell r="E742">
            <v>530313.31999999995</v>
          </cell>
          <cell r="F742">
            <v>0</v>
          </cell>
          <cell r="G742">
            <v>0</v>
          </cell>
        </row>
        <row r="743">
          <cell r="A743" t="str">
            <v>12137010</v>
          </cell>
          <cell r="B743" t="str">
            <v>12137010 FIDEICOMISO 0008</v>
          </cell>
          <cell r="C743">
            <v>90775456.799999997</v>
          </cell>
          <cell r="D743">
            <v>169891059.47</v>
          </cell>
          <cell r="E743">
            <v>166578054.96000001</v>
          </cell>
          <cell r="F743">
            <v>94088461.310000002</v>
          </cell>
          <cell r="G743">
            <v>94088461.310000002</v>
          </cell>
        </row>
        <row r="744">
          <cell r="A744" t="str">
            <v>12137011</v>
          </cell>
          <cell r="B744" t="str">
            <v>12137011 FIDEICOMISO DE TECNOLOGIAS EDUCATIVAS DE LA SECRETARIA DE EDUCACION</v>
          </cell>
          <cell r="C744">
            <v>2142436.2999999998</v>
          </cell>
          <cell r="D744">
            <v>0</v>
          </cell>
          <cell r="E744">
            <v>0</v>
          </cell>
          <cell r="F744">
            <v>2142436.2999999998</v>
          </cell>
          <cell r="G744">
            <v>2142436.2999999998</v>
          </cell>
        </row>
        <row r="745">
          <cell r="A745" t="str">
            <v>12137012</v>
          </cell>
          <cell r="B745" t="str">
            <v>12137012 PROVISION PARA GRATIFICACION ANUAL</v>
          </cell>
          <cell r="C745">
            <v>309139709.58999997</v>
          </cell>
          <cell r="D745">
            <v>-44786.17</v>
          </cell>
          <cell r="E745">
            <v>309092121.31</v>
          </cell>
          <cell r="F745">
            <v>2802.11</v>
          </cell>
          <cell r="G745">
            <v>2802.11</v>
          </cell>
        </row>
        <row r="746">
          <cell r="A746" t="str">
            <v>12137014</v>
          </cell>
          <cell r="B746" t="str">
            <v>12137014 FIDEICOMISO PARA EL DESARROLLO DEL CENTRO LOGISTICO INDUSTRIAL Y DE SERVICIOS DE DURANGO (CLID)</v>
          </cell>
          <cell r="C746">
            <v>100000</v>
          </cell>
          <cell r="D746">
            <v>0</v>
          </cell>
          <cell r="E746">
            <v>0</v>
          </cell>
          <cell r="F746">
            <v>100000</v>
          </cell>
          <cell r="G746">
            <v>100000</v>
          </cell>
        </row>
        <row r="747">
          <cell r="A747" t="str">
            <v>12300000</v>
          </cell>
          <cell r="B747" t="str">
            <v>12300000 BIENES INMUEBLES, INFRAESTRUCTURA Y CONSTRUCCIONES EN PROCESO</v>
          </cell>
          <cell r="C747">
            <v>11652736384.870001</v>
          </cell>
          <cell r="D747">
            <v>761801142.16000009</v>
          </cell>
          <cell r="E747">
            <v>837085751.50999999</v>
          </cell>
          <cell r="F747">
            <v>11577451775.52</v>
          </cell>
          <cell r="G747">
            <v>11577451775.52</v>
          </cell>
        </row>
        <row r="748">
          <cell r="A748" t="str">
            <v>12310000</v>
          </cell>
          <cell r="B748" t="str">
            <v>12310000 TERRENOS</v>
          </cell>
          <cell r="C748">
            <v>1494220672.96</v>
          </cell>
          <cell r="D748">
            <v>0</v>
          </cell>
          <cell r="E748">
            <v>0</v>
          </cell>
          <cell r="F748">
            <v>1494220672.96</v>
          </cell>
          <cell r="G748">
            <v>1494220672.96</v>
          </cell>
        </row>
        <row r="749">
          <cell r="A749" t="str">
            <v>12311000</v>
          </cell>
          <cell r="B749" t="str">
            <v>12311000 TERRENOS</v>
          </cell>
          <cell r="C749">
            <v>1494220672.96</v>
          </cell>
          <cell r="D749">
            <v>0</v>
          </cell>
          <cell r="E749">
            <v>0</v>
          </cell>
          <cell r="F749">
            <v>1494220672.96</v>
          </cell>
          <cell r="G749">
            <v>1494220672.96</v>
          </cell>
        </row>
        <row r="750">
          <cell r="A750" t="str">
            <v>12311001</v>
          </cell>
          <cell r="B750" t="str">
            <v>12311001 TERRENOS</v>
          </cell>
          <cell r="C750">
            <v>1494220672.96</v>
          </cell>
          <cell r="D750">
            <v>0</v>
          </cell>
          <cell r="E750">
            <v>0</v>
          </cell>
          <cell r="F750">
            <v>1494220672.96</v>
          </cell>
          <cell r="G750">
            <v>1494220672.96</v>
          </cell>
        </row>
        <row r="751">
          <cell r="A751" t="str">
            <v>12330000</v>
          </cell>
          <cell r="B751" t="str">
            <v>12330000 EDIFICIOS NO HABITACIONALES</v>
          </cell>
          <cell r="C751">
            <v>4782363136.6400003</v>
          </cell>
          <cell r="D751">
            <v>139675203.54000002</v>
          </cell>
          <cell r="E751">
            <v>125474034.81999999</v>
          </cell>
          <cell r="F751">
            <v>4796564305.3600006</v>
          </cell>
          <cell r="G751">
            <v>4796564305.3600006</v>
          </cell>
        </row>
        <row r="752">
          <cell r="A752" t="str">
            <v>12331000</v>
          </cell>
          <cell r="B752" t="str">
            <v>12331000 EDIFICIOS NO HABITACIONALES</v>
          </cell>
          <cell r="C752">
            <v>4782363136.6400003</v>
          </cell>
          <cell r="D752">
            <v>139675203.54000002</v>
          </cell>
          <cell r="E752">
            <v>125474034.81999999</v>
          </cell>
          <cell r="F752">
            <v>4796564305.3600006</v>
          </cell>
          <cell r="G752">
            <v>4796564305.3600006</v>
          </cell>
        </row>
        <row r="753">
          <cell r="A753" t="str">
            <v>12331001</v>
          </cell>
          <cell r="B753" t="str">
            <v>12331001 EDIFICIOS Y LOCALES</v>
          </cell>
          <cell r="C753">
            <v>4687543194.0799999</v>
          </cell>
          <cell r="D753">
            <v>137679716.83000001</v>
          </cell>
          <cell r="E753">
            <v>125474034.81999999</v>
          </cell>
          <cell r="F753">
            <v>4699748876.0900002</v>
          </cell>
          <cell r="G753">
            <v>4699748876.0900002</v>
          </cell>
        </row>
        <row r="754">
          <cell r="A754" t="str">
            <v>12331002</v>
          </cell>
          <cell r="B754" t="str">
            <v>12331002 CONSTRUCCIONES Y REMODELACIONES</v>
          </cell>
          <cell r="C754">
            <v>94819942.560000002</v>
          </cell>
          <cell r="D754">
            <v>1995486.71</v>
          </cell>
          <cell r="E754">
            <v>0</v>
          </cell>
          <cell r="F754">
            <v>96815429.269999996</v>
          </cell>
          <cell r="G754">
            <v>96815429.269999996</v>
          </cell>
        </row>
        <row r="755">
          <cell r="A755" t="str">
            <v>12340000</v>
          </cell>
          <cell r="B755" t="str">
            <v>12340000 INFRAESTRUCTURA</v>
          </cell>
          <cell r="C755">
            <v>93461238.150000006</v>
          </cell>
          <cell r="D755">
            <v>167994608.11000001</v>
          </cell>
          <cell r="E755">
            <v>167994608.11000001</v>
          </cell>
          <cell r="F755">
            <v>93461238.150000006</v>
          </cell>
          <cell r="G755">
            <v>93461238.150000006</v>
          </cell>
        </row>
        <row r="756">
          <cell r="A756" t="str">
            <v>12341000</v>
          </cell>
          <cell r="B756" t="str">
            <v>12341000 INFRAESTRUCTURA DE CARRETERAS</v>
          </cell>
          <cell r="C756">
            <v>80718995.969999999</v>
          </cell>
          <cell r="D756">
            <v>157566486.77000001</v>
          </cell>
          <cell r="E756">
            <v>157566486.77000001</v>
          </cell>
          <cell r="F756">
            <v>80718995.969999999</v>
          </cell>
          <cell r="G756">
            <v>80718995.969999999</v>
          </cell>
        </row>
        <row r="757">
          <cell r="A757" t="str">
            <v>12341001</v>
          </cell>
          <cell r="B757" t="str">
            <v>12341001 INFRAESTRUCTURA DE CARRETERAS</v>
          </cell>
          <cell r="C757">
            <v>80718995.969999999</v>
          </cell>
          <cell r="D757">
            <v>157566486.77000001</v>
          </cell>
          <cell r="E757">
            <v>157566486.77000001</v>
          </cell>
          <cell r="F757">
            <v>80718995.969999999</v>
          </cell>
          <cell r="G757">
            <v>80718995.969999999</v>
          </cell>
        </row>
        <row r="758">
          <cell r="A758" t="str">
            <v>12342000</v>
          </cell>
          <cell r="B758" t="str">
            <v>12342000 INFRAESTRUCTURA FERROVIARIA Y MULTIMODAL</v>
          </cell>
          <cell r="C758">
            <v>12272459.699999999</v>
          </cell>
          <cell r="D758">
            <v>0</v>
          </cell>
          <cell r="E758">
            <v>0</v>
          </cell>
          <cell r="F758">
            <v>12272459.699999999</v>
          </cell>
          <cell r="G758">
            <v>12272459.699999999</v>
          </cell>
        </row>
        <row r="759">
          <cell r="A759" t="str">
            <v>12342001</v>
          </cell>
          <cell r="B759" t="str">
            <v>12342001 INFRAESTRUCTURA FERROVIARIA Y MULTIMODAL</v>
          </cell>
          <cell r="C759">
            <v>12272459.699999999</v>
          </cell>
          <cell r="D759">
            <v>0</v>
          </cell>
          <cell r="E759">
            <v>0</v>
          </cell>
          <cell r="F759">
            <v>12272459.699999999</v>
          </cell>
          <cell r="G759">
            <v>12272459.699999999</v>
          </cell>
        </row>
        <row r="760">
          <cell r="A760" t="str">
            <v>12345000</v>
          </cell>
          <cell r="B760" t="str">
            <v>12345000 INFRAESTRUCTURA DE TELECOMUNICACIONES</v>
          </cell>
          <cell r="C760">
            <v>469782.48</v>
          </cell>
          <cell r="D760">
            <v>0</v>
          </cell>
          <cell r="E760">
            <v>0</v>
          </cell>
          <cell r="F760">
            <v>469782.48</v>
          </cell>
          <cell r="G760">
            <v>469782.48</v>
          </cell>
        </row>
        <row r="761">
          <cell r="A761" t="str">
            <v>12345001</v>
          </cell>
          <cell r="B761" t="str">
            <v>12345001 INFRAESTRUCTURA DE TELECOMUNICACIONES</v>
          </cell>
          <cell r="C761">
            <v>469782.48</v>
          </cell>
          <cell r="D761">
            <v>0</v>
          </cell>
          <cell r="E761">
            <v>0</v>
          </cell>
          <cell r="F761">
            <v>469782.48</v>
          </cell>
          <cell r="G761">
            <v>469782.48</v>
          </cell>
        </row>
        <row r="762">
          <cell r="A762" t="str">
            <v>12346000</v>
          </cell>
          <cell r="B762" t="str">
            <v>12346000 INFRAESTRUCTURA DE AGUA POTABLE, SANEAMIENTO, HIDROAGRICOLA Y CONTROL DE INUNDACIONES</v>
          </cell>
          <cell r="C762">
            <v>0</v>
          </cell>
          <cell r="D762">
            <v>10428121.34</v>
          </cell>
          <cell r="E762">
            <v>10428121.34</v>
          </cell>
          <cell r="F762">
            <v>0</v>
          </cell>
          <cell r="G762">
            <v>0</v>
          </cell>
        </row>
        <row r="763">
          <cell r="A763" t="str">
            <v>12346001</v>
          </cell>
          <cell r="B763" t="str">
            <v>12346001 INFRAESTRUCTURA DE AGUA POTABLE, SANEAMIENTO, HIDROAGRICOLA Y CONTROL DE INUNDACIONES</v>
          </cell>
          <cell r="C763">
            <v>0</v>
          </cell>
          <cell r="D763">
            <v>10428121.34</v>
          </cell>
          <cell r="E763">
            <v>10428121.34</v>
          </cell>
          <cell r="F763">
            <v>0</v>
          </cell>
          <cell r="G763">
            <v>0</v>
          </cell>
        </row>
        <row r="764">
          <cell r="A764" t="str">
            <v>12350000</v>
          </cell>
          <cell r="B764" t="str">
            <v>12350000 CONSTRUCCIONES EN PROCESO EN BIENES DE DOMINIO PUBLICO</v>
          </cell>
          <cell r="C764">
            <v>5149059343.2299986</v>
          </cell>
          <cell r="D764">
            <v>454131330.51000005</v>
          </cell>
          <cell r="E764">
            <v>538607237.96000004</v>
          </cell>
          <cell r="F764">
            <v>5064583435.7799997</v>
          </cell>
          <cell r="G764">
            <v>5064583435.7799997</v>
          </cell>
        </row>
        <row r="765">
          <cell r="A765" t="str">
            <v>12352000</v>
          </cell>
          <cell r="B765" t="str">
            <v>12352000 EDIFICACION NO HABITACIONAL EN PROCESO</v>
          </cell>
          <cell r="C765">
            <v>1464581821.9300003</v>
          </cell>
          <cell r="D765">
            <v>137405382.45999998</v>
          </cell>
          <cell r="E765">
            <v>132030959.98999999</v>
          </cell>
          <cell r="F765">
            <v>1469956244.3999999</v>
          </cell>
          <cell r="G765">
            <v>1469956244.3999999</v>
          </cell>
        </row>
        <row r="766">
          <cell r="A766" t="str">
            <v>12352001</v>
          </cell>
          <cell r="B766" t="str">
            <v>12352001 EDIFICACION DE NAVES Y PLANTAS INDUSTRIALES</v>
          </cell>
          <cell r="C766">
            <v>12497416.92</v>
          </cell>
          <cell r="D766">
            <v>0</v>
          </cell>
          <cell r="E766">
            <v>0</v>
          </cell>
          <cell r="F766">
            <v>12497416.92</v>
          </cell>
          <cell r="G766">
            <v>12497416.92</v>
          </cell>
        </row>
        <row r="767">
          <cell r="A767" t="str">
            <v>12352002</v>
          </cell>
          <cell r="B767" t="str">
            <v>12352002 EDIFICACION DE INMUEBLES INSTITUCIONALES</v>
          </cell>
          <cell r="C767">
            <v>3961740.29</v>
          </cell>
          <cell r="D767">
            <v>0</v>
          </cell>
          <cell r="E767">
            <v>0</v>
          </cell>
          <cell r="F767">
            <v>3961740.29</v>
          </cell>
          <cell r="G767">
            <v>3961740.29</v>
          </cell>
        </row>
        <row r="768">
          <cell r="A768" t="str">
            <v>12352003</v>
          </cell>
          <cell r="B768" t="str">
            <v>12352003 EDIFICACION DE INMUEBLES DE SERVICIO</v>
          </cell>
          <cell r="C768">
            <v>1117660187.6100001</v>
          </cell>
          <cell r="D768">
            <v>118288682.30999997</v>
          </cell>
          <cell r="E768">
            <v>72990373.409999996</v>
          </cell>
          <cell r="F768">
            <v>1162958496.5099998</v>
          </cell>
          <cell r="G768">
            <v>1162958496.5099998</v>
          </cell>
        </row>
        <row r="769">
          <cell r="A769" t="str">
            <v>12352004</v>
          </cell>
          <cell r="B769" t="str">
            <v>12352004 EDIFICACION DE ESPACIOS PUBLICOS</v>
          </cell>
          <cell r="C769">
            <v>330462477.11000013</v>
          </cell>
          <cell r="D769">
            <v>19116700.149999999</v>
          </cell>
          <cell r="E769">
            <v>59040586.579999998</v>
          </cell>
          <cell r="F769">
            <v>290538590.68000013</v>
          </cell>
          <cell r="G769">
            <v>290538590.68000013</v>
          </cell>
        </row>
        <row r="770">
          <cell r="A770" t="str">
            <v>12353000</v>
          </cell>
          <cell r="B770" t="str">
            <v>12353000 CONSTRUCCION DE OBRAS PARA EL ABASTECIMIENTO DE AGUA, PETROLEO, GAS, ELECTRICIDAD Y TELECOMUNICACIONES EN PROCESO</v>
          </cell>
          <cell r="C770">
            <v>5224459.3</v>
          </cell>
          <cell r="D770">
            <v>0</v>
          </cell>
          <cell r="E770">
            <v>0</v>
          </cell>
          <cell r="F770">
            <v>5224459.3</v>
          </cell>
          <cell r="G770">
            <v>5224459.3</v>
          </cell>
        </row>
        <row r="771">
          <cell r="A771" t="str">
            <v>12353001</v>
          </cell>
          <cell r="B771" t="str">
            <v>12353001 CONSTRUCCION DE OBRAS PARA EL ABASTECIMIENTO DE AGUA, PETROLEO, GAS, ELECTRICIDAD Y TELECOMUNICACIONES EN PROCESO</v>
          </cell>
          <cell r="C771">
            <v>5224459.3</v>
          </cell>
          <cell r="D771">
            <v>0</v>
          </cell>
          <cell r="E771">
            <v>0</v>
          </cell>
          <cell r="F771">
            <v>5224459.3</v>
          </cell>
          <cell r="G771">
            <v>5224459.3</v>
          </cell>
        </row>
        <row r="772">
          <cell r="A772" t="str">
            <v>12354000</v>
          </cell>
          <cell r="B772" t="str">
            <v>12354000 DIVISION DE TERRENOS Y CONSTRUCCION DE OBRAS DE URBANIZACION EN PROCESO</v>
          </cell>
          <cell r="C772">
            <v>109232093.49000001</v>
          </cell>
          <cell r="D772">
            <v>481587.18</v>
          </cell>
          <cell r="E772">
            <v>0</v>
          </cell>
          <cell r="F772">
            <v>109713680.67000002</v>
          </cell>
          <cell r="G772">
            <v>109713680.67000002</v>
          </cell>
        </row>
        <row r="773">
          <cell r="A773" t="str">
            <v>12354002</v>
          </cell>
          <cell r="B773" t="str">
            <v>12354002 CONSTRUCCION DE OBRAS DE URBANIZACION</v>
          </cell>
          <cell r="C773">
            <v>109232093.49000001</v>
          </cell>
          <cell r="D773">
            <v>481587.18</v>
          </cell>
          <cell r="E773">
            <v>0</v>
          </cell>
          <cell r="F773">
            <v>109713680.67000002</v>
          </cell>
          <cell r="G773">
            <v>109713680.67000002</v>
          </cell>
        </row>
        <row r="774">
          <cell r="A774" t="str">
            <v>12355000</v>
          </cell>
          <cell r="B774" t="str">
            <v>12355000 CONSTRUCCION DE VIAS DE COMUNICACION EN PROCESO</v>
          </cell>
          <cell r="C774">
            <v>2939705009.1699991</v>
          </cell>
          <cell r="D774">
            <v>282536674.87000006</v>
          </cell>
          <cell r="E774">
            <v>354170259.93000001</v>
          </cell>
          <cell r="F774">
            <v>2868071424.1099997</v>
          </cell>
          <cell r="G774">
            <v>2868071424.1099997</v>
          </cell>
        </row>
        <row r="775">
          <cell r="A775" t="str">
            <v>12355001</v>
          </cell>
          <cell r="B775" t="str">
            <v>12355001 CONSTRUCCION DE VIAS DE COMUNICACION EN PROCESO</v>
          </cell>
          <cell r="C775">
            <v>1738253324.059999</v>
          </cell>
          <cell r="D775">
            <v>237861130.50000006</v>
          </cell>
          <cell r="E775">
            <v>354170259.93000001</v>
          </cell>
          <cell r="F775">
            <v>1621944194.6299996</v>
          </cell>
          <cell r="G775">
            <v>1621944194.6299996</v>
          </cell>
        </row>
        <row r="776">
          <cell r="A776" t="str">
            <v>12355002</v>
          </cell>
          <cell r="B776" t="str">
            <v>12355002 PROYECTOS DE INVERSION Y PRESTACION DE SERVICIOS (PIPS)</v>
          </cell>
          <cell r="C776">
            <v>1201451685.1099999</v>
          </cell>
          <cell r="D776">
            <v>44675544.369999997</v>
          </cell>
          <cell r="E776">
            <v>0</v>
          </cell>
          <cell r="F776">
            <v>1246127229.4800003</v>
          </cell>
          <cell r="G776">
            <v>1246127229.4800003</v>
          </cell>
        </row>
        <row r="777">
          <cell r="A777" t="str">
            <v>12357000</v>
          </cell>
          <cell r="B777" t="str">
            <v>12357000 INSTALACIONES Y EQUIPAMIENTO EN CONSTRUCCIONES EN PROCESO</v>
          </cell>
          <cell r="C777">
            <v>526178541.11000007</v>
          </cell>
          <cell r="D777">
            <v>31181067.279999994</v>
          </cell>
          <cell r="E777">
            <v>51775443.980000027</v>
          </cell>
          <cell r="F777">
            <v>505584164.40999997</v>
          </cell>
          <cell r="G777">
            <v>505584164.40999997</v>
          </cell>
        </row>
        <row r="778">
          <cell r="A778" t="str">
            <v>12357001</v>
          </cell>
          <cell r="B778" t="str">
            <v>12357001 INSTALACIONES Y EQUIPAMIENTO EN CONSTRUCCIONES EN PROCESO</v>
          </cell>
          <cell r="C778">
            <v>664452.66</v>
          </cell>
          <cell r="D778">
            <v>0</v>
          </cell>
          <cell r="E778">
            <v>0</v>
          </cell>
          <cell r="F778">
            <v>664452.66</v>
          </cell>
          <cell r="G778">
            <v>664452.66</v>
          </cell>
        </row>
        <row r="779">
          <cell r="A779" t="str">
            <v>12357002</v>
          </cell>
          <cell r="B779" t="str">
            <v>12357002 PROYECTOS PRODUCTIVOS CONCERTADOS</v>
          </cell>
          <cell r="C779">
            <v>515078048.59000003</v>
          </cell>
          <cell r="D779">
            <v>31128818.389999993</v>
          </cell>
          <cell r="E779">
            <v>51774273.380000025</v>
          </cell>
          <cell r="F779">
            <v>494432593.59999996</v>
          </cell>
          <cell r="G779">
            <v>494432593.59999996</v>
          </cell>
        </row>
        <row r="780">
          <cell r="A780" t="str">
            <v>12357003</v>
          </cell>
          <cell r="B780" t="str">
            <v>12357003 ESTUDIOS FORMULACION Y EVALUACION DE PROYECTOS</v>
          </cell>
          <cell r="C780">
            <v>10436039.859999999</v>
          </cell>
          <cell r="D780">
            <v>52248.89</v>
          </cell>
          <cell r="E780">
            <v>1170.5999999999999</v>
          </cell>
          <cell r="F780">
            <v>10487118.15</v>
          </cell>
          <cell r="G780">
            <v>10487118.15</v>
          </cell>
        </row>
        <row r="781">
          <cell r="A781" t="str">
            <v>12359000</v>
          </cell>
          <cell r="B781" t="str">
            <v>12359000 TRABAJOS DE ACABADOS EN EDIFICACIONES Y OTROS TRABAJOS ESPECIALIZADOS EN PROCESO</v>
          </cell>
          <cell r="C781">
            <v>104137418.22999999</v>
          </cell>
          <cell r="D781">
            <v>2526618.7199999997</v>
          </cell>
          <cell r="E781">
            <v>630574.06000000006</v>
          </cell>
          <cell r="F781">
            <v>106033462.88999999</v>
          </cell>
          <cell r="G781">
            <v>106033462.88999999</v>
          </cell>
        </row>
        <row r="782">
          <cell r="A782" t="str">
            <v>12359001</v>
          </cell>
          <cell r="B782" t="str">
            <v>12359001 TRABAJOS DE ACABADOS EN EDIFICACIONES Y OTROS TRABAJOS ESPECIALIZADOS EN PROCESO</v>
          </cell>
          <cell r="C782">
            <v>104137418.22999999</v>
          </cell>
          <cell r="D782">
            <v>2526618.7199999997</v>
          </cell>
          <cell r="E782">
            <v>630574.06000000006</v>
          </cell>
          <cell r="F782">
            <v>106033462.88999999</v>
          </cell>
          <cell r="G782">
            <v>106033462.88999999</v>
          </cell>
        </row>
        <row r="783">
          <cell r="A783" t="str">
            <v>12360000</v>
          </cell>
          <cell r="B783" t="str">
            <v>12360000 CONSTRUCCIONES EN PROCESO EN BIENES PROPIOS</v>
          </cell>
          <cell r="C783">
            <v>72649557.699999988</v>
          </cell>
          <cell r="D783">
            <v>0</v>
          </cell>
          <cell r="E783">
            <v>5009870.62</v>
          </cell>
          <cell r="F783">
            <v>67639687.079999983</v>
          </cell>
          <cell r="G783">
            <v>67639687.079999983</v>
          </cell>
        </row>
        <row r="784">
          <cell r="A784" t="str">
            <v>12362000</v>
          </cell>
          <cell r="B784" t="str">
            <v>12362000 EDIFICACION NO HABITACIONAL EN PROCESO</v>
          </cell>
          <cell r="C784">
            <v>48815657.589999996</v>
          </cell>
          <cell r="D784">
            <v>0</v>
          </cell>
          <cell r="E784">
            <v>5009870.62</v>
          </cell>
          <cell r="F784">
            <v>43805786.969999991</v>
          </cell>
          <cell r="G784">
            <v>43805786.969999991</v>
          </cell>
        </row>
        <row r="785">
          <cell r="A785" t="str">
            <v>12362002</v>
          </cell>
          <cell r="B785" t="str">
            <v>12362002 EDIFICACION DE INMUEBLES INSTITUCIONALES</v>
          </cell>
          <cell r="C785">
            <v>11283711.17</v>
          </cell>
          <cell r="D785">
            <v>0</v>
          </cell>
          <cell r="E785">
            <v>5009870.62</v>
          </cell>
          <cell r="F785">
            <v>6273840.5499999998</v>
          </cell>
          <cell r="G785">
            <v>6273840.5499999998</v>
          </cell>
        </row>
        <row r="786">
          <cell r="A786" t="str">
            <v>12362003</v>
          </cell>
          <cell r="B786" t="str">
            <v>12362003 EDIFICACION DE INMUEBLES DE SERVICIOS</v>
          </cell>
          <cell r="C786">
            <v>37531946.419999994</v>
          </cell>
          <cell r="D786">
            <v>0</v>
          </cell>
          <cell r="E786">
            <v>0</v>
          </cell>
          <cell r="F786">
            <v>37531946.419999994</v>
          </cell>
          <cell r="G786">
            <v>37531946.419999994</v>
          </cell>
        </row>
        <row r="787">
          <cell r="A787" t="str">
            <v>12363000</v>
          </cell>
          <cell r="B787" t="str">
            <v>12363000 CONSTRUCCION DE OBRAS PARA EL ABASTECIMIENTO DE AGUA, PETROLEO, GAS, ELECTRICIDAD Y TELECOMUNICACIONES EN PROCESO</v>
          </cell>
          <cell r="C787">
            <v>3215675.05</v>
          </cell>
          <cell r="D787">
            <v>0</v>
          </cell>
          <cell r="E787">
            <v>0</v>
          </cell>
          <cell r="F787">
            <v>3215675.05</v>
          </cell>
          <cell r="G787">
            <v>3215675.05</v>
          </cell>
        </row>
        <row r="788">
          <cell r="A788" t="str">
            <v>12363001</v>
          </cell>
          <cell r="B788" t="str">
            <v>12363001 CONSTRUCCION DE OBRAS PARA EL ABASTECIMIENTO DE AGUA, PETROLEO, GAS, ELECTRICIDAD Y TELECOMUNICACIONES EN PROCESO</v>
          </cell>
          <cell r="C788">
            <v>3215675.05</v>
          </cell>
          <cell r="D788">
            <v>0</v>
          </cell>
          <cell r="E788">
            <v>0</v>
          </cell>
          <cell r="F788">
            <v>3215675.05</v>
          </cell>
          <cell r="G788">
            <v>3215675.05</v>
          </cell>
        </row>
        <row r="789">
          <cell r="A789" t="str">
            <v>12364000</v>
          </cell>
          <cell r="B789" t="str">
            <v>12364000 DIVISION DE TERRENOS Y CONSTRUCCION DE OBRAS DE URBANIZACION EN PROCESO</v>
          </cell>
          <cell r="C789">
            <v>0.01</v>
          </cell>
          <cell r="D789">
            <v>0</v>
          </cell>
          <cell r="E789">
            <v>0</v>
          </cell>
          <cell r="F789">
            <v>0.01</v>
          </cell>
          <cell r="G789">
            <v>0.01</v>
          </cell>
        </row>
        <row r="790">
          <cell r="A790" t="str">
            <v>12364002</v>
          </cell>
          <cell r="B790" t="str">
            <v>12364002 CONSTRUCCION DE OBRAS DE URBANIZACION</v>
          </cell>
          <cell r="C790">
            <v>0.01</v>
          </cell>
          <cell r="D790">
            <v>0</v>
          </cell>
          <cell r="E790">
            <v>0</v>
          </cell>
          <cell r="F790">
            <v>0.01</v>
          </cell>
          <cell r="G790">
            <v>0.01</v>
          </cell>
        </row>
        <row r="791">
          <cell r="A791" t="str">
            <v>12365000</v>
          </cell>
          <cell r="B791" t="str">
            <v>12365000 CONSTRUCCION DE VIAS DE COMUNICACION EN PROCESO</v>
          </cell>
          <cell r="C791">
            <v>19999278.77</v>
          </cell>
          <cell r="D791">
            <v>0</v>
          </cell>
          <cell r="E791">
            <v>0</v>
          </cell>
          <cell r="F791">
            <v>19999278.77</v>
          </cell>
          <cell r="G791">
            <v>19999278.77</v>
          </cell>
        </row>
        <row r="792">
          <cell r="A792" t="str">
            <v>12365001</v>
          </cell>
          <cell r="B792" t="str">
            <v>12365001 CONSTRUCCION DE VIAS DE COMUNICACION EN PROCESO</v>
          </cell>
          <cell r="C792">
            <v>19999278.77</v>
          </cell>
          <cell r="D792">
            <v>0</v>
          </cell>
          <cell r="E792">
            <v>0</v>
          </cell>
          <cell r="F792">
            <v>19999278.77</v>
          </cell>
          <cell r="G792">
            <v>19999278.77</v>
          </cell>
        </row>
        <row r="793">
          <cell r="A793" t="str">
            <v>12367000</v>
          </cell>
          <cell r="B793" t="str">
            <v>12367000 INSTALACIONES Y EQUIPAMIENTO EN CONSTRUCCIONES EN PROCESO</v>
          </cell>
          <cell r="C793">
            <v>457335.08</v>
          </cell>
          <cell r="D793">
            <v>0</v>
          </cell>
          <cell r="E793">
            <v>0</v>
          </cell>
          <cell r="F793">
            <v>457335.08</v>
          </cell>
          <cell r="G793">
            <v>457335.08</v>
          </cell>
        </row>
        <row r="794">
          <cell r="A794" t="str">
            <v>12367001</v>
          </cell>
          <cell r="B794" t="str">
            <v>12367001 INSTALACIONES Y EQUIPAMIENTO EN CONSTRUCCIONES EN PROCESO</v>
          </cell>
          <cell r="C794">
            <v>457335.08</v>
          </cell>
          <cell r="D794">
            <v>0</v>
          </cell>
          <cell r="E794">
            <v>0</v>
          </cell>
          <cell r="F794">
            <v>457335.08</v>
          </cell>
          <cell r="G794">
            <v>457335.08</v>
          </cell>
        </row>
        <row r="795">
          <cell r="A795" t="str">
            <v>12369000</v>
          </cell>
          <cell r="B795" t="str">
            <v>12369000 TRABAJOS DE ACABADOS EN EDIFICACIONES Y OTROS TRABAJOS ESPECIALIZADOS EN PROCESO</v>
          </cell>
          <cell r="C795">
            <v>161611.20000000001</v>
          </cell>
          <cell r="D795">
            <v>0</v>
          </cell>
          <cell r="E795">
            <v>0</v>
          </cell>
          <cell r="F795">
            <v>161611.20000000001</v>
          </cell>
          <cell r="G795">
            <v>161611.20000000001</v>
          </cell>
        </row>
        <row r="796">
          <cell r="A796" t="str">
            <v>12369001</v>
          </cell>
          <cell r="B796" t="str">
            <v>12369001 TRABAJOS DE ACABADOS EN EDIFICACIONES Y OTROS TRABAJOS ESPECIALIZADOS EN PROCESO</v>
          </cell>
          <cell r="C796">
            <v>161611.20000000001</v>
          </cell>
          <cell r="D796">
            <v>0</v>
          </cell>
          <cell r="E796">
            <v>0</v>
          </cell>
          <cell r="F796">
            <v>161611.20000000001</v>
          </cell>
          <cell r="G796">
            <v>161611.20000000001</v>
          </cell>
        </row>
        <row r="797">
          <cell r="A797" t="str">
            <v>12390000</v>
          </cell>
          <cell r="B797" t="str">
            <v>12390000 OTROS BIENES INMUEBLES</v>
          </cell>
          <cell r="C797">
            <v>60982436.189999998</v>
          </cell>
          <cell r="D797">
            <v>0</v>
          </cell>
          <cell r="E797">
            <v>0</v>
          </cell>
          <cell r="F797">
            <v>60982436.189999998</v>
          </cell>
          <cell r="G797">
            <v>60982436.189999998</v>
          </cell>
        </row>
        <row r="798">
          <cell r="A798" t="str">
            <v>12391000</v>
          </cell>
          <cell r="B798" t="str">
            <v>12391000 OTROS BIENES INMUEBLES</v>
          </cell>
          <cell r="C798">
            <v>60982436.189999998</v>
          </cell>
          <cell r="D798">
            <v>0</v>
          </cell>
          <cell r="E798">
            <v>0</v>
          </cell>
          <cell r="F798">
            <v>60982436.189999998</v>
          </cell>
          <cell r="G798">
            <v>60982436.189999998</v>
          </cell>
        </row>
        <row r="799">
          <cell r="A799" t="str">
            <v>12391001</v>
          </cell>
          <cell r="B799" t="str">
            <v>12391001 OTROS BIENES INMUEBLES</v>
          </cell>
          <cell r="C799">
            <v>60982436.189999998</v>
          </cell>
          <cell r="D799">
            <v>0</v>
          </cell>
          <cell r="E799">
            <v>0</v>
          </cell>
          <cell r="F799">
            <v>60982436.189999998</v>
          </cell>
          <cell r="G799">
            <v>60982436.189999998</v>
          </cell>
        </row>
        <row r="800">
          <cell r="A800" t="str">
            <v>12400000</v>
          </cell>
          <cell r="B800" t="str">
            <v>12400000 BIENES MUEBLES</v>
          </cell>
          <cell r="C800">
            <v>1302693193.7800002</v>
          </cell>
          <cell r="D800">
            <v>116196950.62</v>
          </cell>
          <cell r="E800">
            <v>2925670.9499999997</v>
          </cell>
          <cell r="F800">
            <v>1415964473.4500005</v>
          </cell>
          <cell r="G800">
            <v>1415964473.4500005</v>
          </cell>
        </row>
        <row r="801">
          <cell r="A801" t="str">
            <v>12410000</v>
          </cell>
          <cell r="B801" t="str">
            <v>12410000 MOBILIARIO Y EQUIPO DE ADMINISTRACION</v>
          </cell>
          <cell r="C801">
            <v>602265691.11999989</v>
          </cell>
          <cell r="D801">
            <v>39441073.320000008</v>
          </cell>
          <cell r="E801">
            <v>2409787.69</v>
          </cell>
          <cell r="F801">
            <v>639296976.75</v>
          </cell>
          <cell r="G801">
            <v>639296976.75</v>
          </cell>
        </row>
        <row r="802">
          <cell r="A802" t="str">
            <v>12411000</v>
          </cell>
          <cell r="B802" t="str">
            <v>12411000 MUEBLES DE OFICINA Y ESTANTERIA</v>
          </cell>
          <cell r="C802">
            <v>211235518.44</v>
          </cell>
          <cell r="D802">
            <v>9474482.2400000002</v>
          </cell>
          <cell r="E802">
            <v>150</v>
          </cell>
          <cell r="F802">
            <v>220709850.68000001</v>
          </cell>
          <cell r="G802">
            <v>220709850.68000001</v>
          </cell>
        </row>
        <row r="803">
          <cell r="A803" t="str">
            <v>12411001</v>
          </cell>
          <cell r="B803" t="str">
            <v>12411001 MOBILIARIO</v>
          </cell>
          <cell r="C803">
            <v>211235518.44</v>
          </cell>
          <cell r="D803">
            <v>9474482.2400000002</v>
          </cell>
          <cell r="E803">
            <v>150</v>
          </cell>
          <cell r="F803">
            <v>220709850.68000001</v>
          </cell>
          <cell r="G803">
            <v>220709850.68000001</v>
          </cell>
        </row>
        <row r="804">
          <cell r="A804" t="str">
            <v>12412000</v>
          </cell>
          <cell r="B804" t="str">
            <v>12412000 MUEBLES, EXCEPTO DE OFICINA Y ESTANTERIA</v>
          </cell>
          <cell r="C804">
            <v>11954189.050000001</v>
          </cell>
          <cell r="D804">
            <v>1153302.5899999999</v>
          </cell>
          <cell r="E804">
            <v>0</v>
          </cell>
          <cell r="F804">
            <v>13107491.640000001</v>
          </cell>
          <cell r="G804">
            <v>13107491.640000001</v>
          </cell>
        </row>
        <row r="805">
          <cell r="A805" t="str">
            <v>12412001</v>
          </cell>
          <cell r="B805" t="str">
            <v>12412001 MUEBLES, EXCEPTO DE OFICINA Y ESTANTERIA</v>
          </cell>
          <cell r="C805">
            <v>9975933.9600000009</v>
          </cell>
          <cell r="D805">
            <v>0</v>
          </cell>
          <cell r="E805">
            <v>0</v>
          </cell>
          <cell r="F805">
            <v>9975933.9600000009</v>
          </cell>
          <cell r="G805">
            <v>9975933.9600000009</v>
          </cell>
        </row>
        <row r="806">
          <cell r="A806" t="str">
            <v>12412999</v>
          </cell>
          <cell r="B806" t="str">
            <v>12412999 OTROS MUEBLES</v>
          </cell>
          <cell r="C806">
            <v>1978255.09</v>
          </cell>
          <cell r="D806">
            <v>1153302.5899999999</v>
          </cell>
          <cell r="E806">
            <v>0</v>
          </cell>
          <cell r="F806">
            <v>3131557.6799999997</v>
          </cell>
          <cell r="G806">
            <v>3131557.6799999997</v>
          </cell>
        </row>
        <row r="807">
          <cell r="A807" t="str">
            <v>12413000</v>
          </cell>
          <cell r="B807" t="str">
            <v>12413000 EQUIPO DE COMPUTO Y DE TECNOLOGIAS DE LA INFORMACION</v>
          </cell>
          <cell r="C807">
            <v>335776988.95999992</v>
          </cell>
          <cell r="D807">
            <v>26151240.680000007</v>
          </cell>
          <cell r="E807">
            <v>2409637.69</v>
          </cell>
          <cell r="F807">
            <v>359518591.94999999</v>
          </cell>
          <cell r="G807">
            <v>359518591.94999999</v>
          </cell>
        </row>
        <row r="808">
          <cell r="A808" t="str">
            <v>12413001</v>
          </cell>
          <cell r="B808" t="str">
            <v>12413001 EQUIPO DE COMPUTO Y DE TECNOLOGIAS DE LA INFORMACION</v>
          </cell>
          <cell r="C808">
            <v>335776988.95999992</v>
          </cell>
          <cell r="D808">
            <v>26151240.680000007</v>
          </cell>
          <cell r="E808">
            <v>2409637.69</v>
          </cell>
          <cell r="F808">
            <v>359518591.94999999</v>
          </cell>
          <cell r="G808">
            <v>359518591.94999999</v>
          </cell>
        </row>
        <row r="809">
          <cell r="A809" t="str">
            <v>12419000</v>
          </cell>
          <cell r="B809" t="str">
            <v>12419000 OTROS MOBILIARIOS Y EQUIPOS DE ADMINISTRACION</v>
          </cell>
          <cell r="C809">
            <v>43298994.670000002</v>
          </cell>
          <cell r="D809">
            <v>2662047.8099999996</v>
          </cell>
          <cell r="E809">
            <v>0</v>
          </cell>
          <cell r="F809">
            <v>45961042.480000004</v>
          </cell>
          <cell r="G809">
            <v>45961042.480000004</v>
          </cell>
        </row>
        <row r="810">
          <cell r="A810" t="str">
            <v>12419001</v>
          </cell>
          <cell r="B810" t="str">
            <v>12419001 EQUIPOS DE ADMINISTRACION</v>
          </cell>
          <cell r="C810">
            <v>43298994.670000002</v>
          </cell>
          <cell r="D810">
            <v>2662047.8099999996</v>
          </cell>
          <cell r="E810">
            <v>0</v>
          </cell>
          <cell r="F810">
            <v>45961042.480000004</v>
          </cell>
          <cell r="G810">
            <v>45961042.480000004</v>
          </cell>
        </row>
        <row r="811">
          <cell r="A811" t="str">
            <v>12420000</v>
          </cell>
          <cell r="B811" t="str">
            <v>12420000 MOBILIARIO Y EQUIPO EDUCACIONAL Y RECREATIVO</v>
          </cell>
          <cell r="C811">
            <v>132217036.05</v>
          </cell>
          <cell r="D811">
            <v>32181821.010000002</v>
          </cell>
          <cell r="E811">
            <v>91503.88</v>
          </cell>
          <cell r="F811">
            <v>164307353.18000001</v>
          </cell>
          <cell r="G811">
            <v>164307353.18000001</v>
          </cell>
        </row>
        <row r="812">
          <cell r="A812" t="str">
            <v>12421000</v>
          </cell>
          <cell r="B812" t="str">
            <v>12421000 EQUIPOS Y APARATOS AUDIOVISUALES</v>
          </cell>
          <cell r="C812">
            <v>47981632.260000005</v>
          </cell>
          <cell r="D812">
            <v>5317913.4400000004</v>
          </cell>
          <cell r="E812">
            <v>87496.88</v>
          </cell>
          <cell r="F812">
            <v>53212048.820000008</v>
          </cell>
          <cell r="G812">
            <v>53212048.820000008</v>
          </cell>
        </row>
        <row r="813">
          <cell r="A813" t="str">
            <v>12421001</v>
          </cell>
          <cell r="B813" t="str">
            <v>12421001 EQUIPOS AUDIOVISUALES</v>
          </cell>
          <cell r="C813">
            <v>47981632.260000005</v>
          </cell>
          <cell r="D813">
            <v>5317913.4400000004</v>
          </cell>
          <cell r="E813">
            <v>87496.88</v>
          </cell>
          <cell r="F813">
            <v>53212048.820000008</v>
          </cell>
          <cell r="G813">
            <v>53212048.820000008</v>
          </cell>
        </row>
        <row r="814">
          <cell r="A814" t="str">
            <v>12422000</v>
          </cell>
          <cell r="B814" t="str">
            <v>12422000 APARATOS DEPORTIVOS</v>
          </cell>
          <cell r="C814">
            <v>2464638.7400000002</v>
          </cell>
          <cell r="D814">
            <v>0</v>
          </cell>
          <cell r="E814">
            <v>0</v>
          </cell>
          <cell r="F814">
            <v>2464638.7400000002</v>
          </cell>
          <cell r="G814">
            <v>2464638.7400000002</v>
          </cell>
        </row>
        <row r="815">
          <cell r="A815" t="str">
            <v>12422001</v>
          </cell>
          <cell r="B815" t="str">
            <v>12422001 APARATOS DEPORTIVOS</v>
          </cell>
          <cell r="C815">
            <v>2464638.7400000002</v>
          </cell>
          <cell r="D815">
            <v>0</v>
          </cell>
          <cell r="E815">
            <v>0</v>
          </cell>
          <cell r="F815">
            <v>2464638.7400000002</v>
          </cell>
          <cell r="G815">
            <v>2464638.7400000002</v>
          </cell>
        </row>
        <row r="816">
          <cell r="A816" t="str">
            <v>12423000</v>
          </cell>
          <cell r="B816" t="str">
            <v>12423000 CAMARAS FOTOGRAFICAS Y DE VIDEO</v>
          </cell>
          <cell r="C816">
            <v>15881201.99</v>
          </cell>
          <cell r="D816">
            <v>3286992.79</v>
          </cell>
          <cell r="E816">
            <v>4007</v>
          </cell>
          <cell r="F816">
            <v>19164187.780000005</v>
          </cell>
          <cell r="G816">
            <v>19164187.780000005</v>
          </cell>
        </row>
        <row r="817">
          <cell r="A817" t="str">
            <v>12423001</v>
          </cell>
          <cell r="B817" t="str">
            <v>12423001 CAMARAS FOTOGRAFICAS Y DE VIDEO</v>
          </cell>
          <cell r="C817">
            <v>15881201.99</v>
          </cell>
          <cell r="D817">
            <v>3286992.79</v>
          </cell>
          <cell r="E817">
            <v>4007</v>
          </cell>
          <cell r="F817">
            <v>19164187.780000005</v>
          </cell>
          <cell r="G817">
            <v>19164187.780000005</v>
          </cell>
        </row>
        <row r="818">
          <cell r="A818" t="str">
            <v>12429000</v>
          </cell>
          <cell r="B818" t="str">
            <v>12429000 OTRO MOBILIARIO Y EQUIPO EDUCACIONAL Y RECREATIVO</v>
          </cell>
          <cell r="C818">
            <v>65889563.059999987</v>
          </cell>
          <cell r="D818">
            <v>23576914.780000001</v>
          </cell>
          <cell r="E818">
            <v>0</v>
          </cell>
          <cell r="F818">
            <v>89466477.840000004</v>
          </cell>
          <cell r="G818">
            <v>89466477.840000004</v>
          </cell>
        </row>
        <row r="819">
          <cell r="A819" t="str">
            <v>12429001</v>
          </cell>
          <cell r="B819" t="str">
            <v>12429001 OTROS EQUIPOS EDUCACIONALES</v>
          </cell>
          <cell r="C819">
            <v>64046500.75999999</v>
          </cell>
          <cell r="D819">
            <v>23330315.460000001</v>
          </cell>
          <cell r="E819">
            <v>0</v>
          </cell>
          <cell r="F819">
            <v>87376816.219999999</v>
          </cell>
          <cell r="G819">
            <v>87376816.219999999</v>
          </cell>
        </row>
        <row r="820">
          <cell r="A820" t="str">
            <v>12429002</v>
          </cell>
          <cell r="B820" t="str">
            <v>12429002 OTROS EQUIPOS RECREATIVOS</v>
          </cell>
          <cell r="C820">
            <v>1843062.2999999989</v>
          </cell>
          <cell r="D820">
            <v>246599.32</v>
          </cell>
          <cell r="E820">
            <v>0</v>
          </cell>
          <cell r="F820">
            <v>2089661.6199999992</v>
          </cell>
          <cell r="G820">
            <v>2089661.6199999992</v>
          </cell>
        </row>
        <row r="821">
          <cell r="A821" t="str">
            <v>12430000</v>
          </cell>
          <cell r="B821" t="str">
            <v>12430000 EQUIPO E INSTRUMENTAL MEDICO Y DE LABORATORIO</v>
          </cell>
          <cell r="C821">
            <v>20850276.27</v>
          </cell>
          <cell r="D821">
            <v>129522.39</v>
          </cell>
          <cell r="E821">
            <v>0</v>
          </cell>
          <cell r="F821">
            <v>20979798.659999996</v>
          </cell>
          <cell r="G821">
            <v>20979798.659999996</v>
          </cell>
        </row>
        <row r="822">
          <cell r="A822" t="str">
            <v>12431000</v>
          </cell>
          <cell r="B822" t="str">
            <v>12431000 EQUIPO MEDICO Y DE LABORATORIO</v>
          </cell>
          <cell r="C822">
            <v>17138338.129999999</v>
          </cell>
          <cell r="D822">
            <v>125322.49</v>
          </cell>
          <cell r="E822">
            <v>0</v>
          </cell>
          <cell r="F822">
            <v>17263660.619999997</v>
          </cell>
          <cell r="G822">
            <v>17263660.619999997</v>
          </cell>
        </row>
        <row r="823">
          <cell r="A823" t="str">
            <v>12431001</v>
          </cell>
          <cell r="B823" t="str">
            <v>12431001 EQUIPO MEDICO Y DE LABORATORIO</v>
          </cell>
          <cell r="C823">
            <v>17138338.129999999</v>
          </cell>
          <cell r="D823">
            <v>125322.49</v>
          </cell>
          <cell r="E823">
            <v>0</v>
          </cell>
          <cell r="F823">
            <v>17263660.619999997</v>
          </cell>
          <cell r="G823">
            <v>17263660.619999997</v>
          </cell>
        </row>
        <row r="824">
          <cell r="A824" t="str">
            <v>12432000</v>
          </cell>
          <cell r="B824" t="str">
            <v>12432000 INSTRUMENTAL MEDICO Y DE LABORATORIO</v>
          </cell>
          <cell r="C824">
            <v>3711938.1399999997</v>
          </cell>
          <cell r="D824">
            <v>4199.8999999999996</v>
          </cell>
          <cell r="E824">
            <v>0</v>
          </cell>
          <cell r="F824">
            <v>3716138.04</v>
          </cell>
          <cell r="G824">
            <v>3716138.04</v>
          </cell>
        </row>
        <row r="825">
          <cell r="A825" t="str">
            <v>12432001</v>
          </cell>
          <cell r="B825" t="str">
            <v>12432001 INSTRUMENTAL MEDICO Y DE LABORATORIO</v>
          </cell>
          <cell r="C825">
            <v>3711938.1399999997</v>
          </cell>
          <cell r="D825">
            <v>4199.8999999999996</v>
          </cell>
          <cell r="E825">
            <v>0</v>
          </cell>
          <cell r="F825">
            <v>3716138.04</v>
          </cell>
          <cell r="G825">
            <v>3716138.04</v>
          </cell>
        </row>
        <row r="826">
          <cell r="A826" t="str">
            <v>12440000</v>
          </cell>
          <cell r="B826" t="str">
            <v>12440000 EQUIPO DE TRANSPORTE</v>
          </cell>
          <cell r="C826">
            <v>485004971.13</v>
          </cell>
          <cell r="D826">
            <v>38810428.609999999</v>
          </cell>
          <cell r="E826">
            <v>424379.38</v>
          </cell>
          <cell r="F826">
            <v>523391020.36000001</v>
          </cell>
          <cell r="G826">
            <v>523391020.36000001</v>
          </cell>
        </row>
        <row r="827">
          <cell r="A827" t="str">
            <v>12441000</v>
          </cell>
          <cell r="B827" t="str">
            <v>12441000 AUTOMOVILES Y EQUIPO TERRESTRE</v>
          </cell>
          <cell r="C827">
            <v>397373817.23000002</v>
          </cell>
          <cell r="D827">
            <v>38534348.609999999</v>
          </cell>
          <cell r="E827">
            <v>424379.38</v>
          </cell>
          <cell r="F827">
            <v>435483786.46000004</v>
          </cell>
          <cell r="G827">
            <v>435483786.46000004</v>
          </cell>
        </row>
        <row r="828">
          <cell r="A828" t="str">
            <v>12441001</v>
          </cell>
          <cell r="B828" t="str">
            <v>12441001 AUTOMOVILES Y EQUIPO TERRESTRE</v>
          </cell>
          <cell r="C828">
            <v>397373817.23000002</v>
          </cell>
          <cell r="D828">
            <v>38534348.609999999</v>
          </cell>
          <cell r="E828">
            <v>424379.38</v>
          </cell>
          <cell r="F828">
            <v>435483786.46000004</v>
          </cell>
          <cell r="G828">
            <v>435483786.46000004</v>
          </cell>
        </row>
        <row r="829">
          <cell r="A829" t="str">
            <v>12442000</v>
          </cell>
          <cell r="B829" t="str">
            <v>12442000 CARROCERIAS Y REMOLQUES</v>
          </cell>
          <cell r="C829">
            <v>882469.4</v>
          </cell>
          <cell r="D829">
            <v>276080</v>
          </cell>
          <cell r="E829">
            <v>0</v>
          </cell>
          <cell r="F829">
            <v>1158549.3999999999</v>
          </cell>
          <cell r="G829">
            <v>1158549.3999999999</v>
          </cell>
        </row>
        <row r="830">
          <cell r="A830" t="str">
            <v>12442001</v>
          </cell>
          <cell r="B830" t="str">
            <v>12442001 CARROCERIAS Y REMOLQUES</v>
          </cell>
          <cell r="C830">
            <v>882469.4</v>
          </cell>
          <cell r="D830">
            <v>276080</v>
          </cell>
          <cell r="E830">
            <v>0</v>
          </cell>
          <cell r="F830">
            <v>1158549.3999999999</v>
          </cell>
          <cell r="G830">
            <v>1158549.3999999999</v>
          </cell>
        </row>
        <row r="831">
          <cell r="A831" t="str">
            <v>12443000</v>
          </cell>
          <cell r="B831" t="str">
            <v>12443000 EQUIPO AEROESPACIAL</v>
          </cell>
          <cell r="C831">
            <v>86704148.5</v>
          </cell>
          <cell r="D831">
            <v>0</v>
          </cell>
          <cell r="E831">
            <v>0</v>
          </cell>
          <cell r="F831">
            <v>86704148.5</v>
          </cell>
          <cell r="G831">
            <v>86704148.5</v>
          </cell>
        </row>
        <row r="832">
          <cell r="A832" t="str">
            <v>12443001</v>
          </cell>
          <cell r="B832" t="str">
            <v>12443001 EQUIPO DE TRANSPORTE AEREO</v>
          </cell>
          <cell r="C832">
            <v>86704148.5</v>
          </cell>
          <cell r="D832">
            <v>0</v>
          </cell>
          <cell r="E832">
            <v>0</v>
          </cell>
          <cell r="F832">
            <v>86704148.5</v>
          </cell>
          <cell r="G832">
            <v>86704148.5</v>
          </cell>
        </row>
        <row r="833">
          <cell r="A833" t="str">
            <v>12449000</v>
          </cell>
          <cell r="B833" t="str">
            <v>12449000 OTROS EQUIPOS DE TRANSPORTE</v>
          </cell>
          <cell r="C833">
            <v>44536</v>
          </cell>
          <cell r="D833">
            <v>0</v>
          </cell>
          <cell r="E833">
            <v>0</v>
          </cell>
          <cell r="F833">
            <v>44536</v>
          </cell>
          <cell r="G833">
            <v>44536</v>
          </cell>
        </row>
        <row r="834">
          <cell r="A834" t="str">
            <v>12449001</v>
          </cell>
          <cell r="B834" t="str">
            <v>12449001 OTROS EQUIPOS DE TRANSPORTE</v>
          </cell>
          <cell r="C834">
            <v>44536</v>
          </cell>
          <cell r="D834">
            <v>0</v>
          </cell>
          <cell r="E834">
            <v>0</v>
          </cell>
          <cell r="F834">
            <v>44536</v>
          </cell>
          <cell r="G834">
            <v>44536</v>
          </cell>
        </row>
        <row r="835">
          <cell r="A835" t="str">
            <v>12450000</v>
          </cell>
          <cell r="B835" t="str">
            <v>12450000 EQUIPO DE DEFENSA Y SEGURIDAD</v>
          </cell>
          <cell r="C835">
            <v>15199354.960000001</v>
          </cell>
          <cell r="D835">
            <v>542155.22</v>
          </cell>
          <cell r="E835">
            <v>0</v>
          </cell>
          <cell r="F835">
            <v>15741510.18</v>
          </cell>
          <cell r="G835">
            <v>15741510.18</v>
          </cell>
        </row>
        <row r="836">
          <cell r="A836" t="str">
            <v>12451000</v>
          </cell>
          <cell r="B836" t="str">
            <v>12451000 EQUIPO DE DEFENSA Y SEGURIDAD</v>
          </cell>
          <cell r="C836">
            <v>15199354.960000001</v>
          </cell>
          <cell r="D836">
            <v>542155.22</v>
          </cell>
          <cell r="E836">
            <v>0</v>
          </cell>
          <cell r="F836">
            <v>15741510.18</v>
          </cell>
          <cell r="G836">
            <v>15741510.18</v>
          </cell>
        </row>
        <row r="837">
          <cell r="A837" t="str">
            <v>12451001</v>
          </cell>
          <cell r="B837" t="str">
            <v>12451001 EQUIPO DE SEGURIDAD</v>
          </cell>
          <cell r="C837">
            <v>15199354.960000001</v>
          </cell>
          <cell r="D837">
            <v>542155.22</v>
          </cell>
          <cell r="E837">
            <v>0</v>
          </cell>
          <cell r="F837">
            <v>15741510.18</v>
          </cell>
          <cell r="G837">
            <v>15741510.18</v>
          </cell>
        </row>
        <row r="838">
          <cell r="A838" t="str">
            <v>12460000</v>
          </cell>
          <cell r="B838" t="str">
            <v>12460000 MAQUINARIA, OTROS EQUIPOS Y HERRAMIENTAS</v>
          </cell>
          <cell r="C838">
            <v>36472801.450000003</v>
          </cell>
          <cell r="D838">
            <v>5063634.07</v>
          </cell>
          <cell r="E838">
            <v>0</v>
          </cell>
          <cell r="F838">
            <v>41536435.519999996</v>
          </cell>
          <cell r="G838">
            <v>41536435.519999996</v>
          </cell>
        </row>
        <row r="839">
          <cell r="A839" t="str">
            <v>12461000</v>
          </cell>
          <cell r="B839" t="str">
            <v>12461000 MAQUINARIA Y EQUIPO AGROPECUARIO</v>
          </cell>
          <cell r="C839">
            <v>1012283.3400000001</v>
          </cell>
          <cell r="D839">
            <v>83129.009999999995</v>
          </cell>
          <cell r="E839">
            <v>0</v>
          </cell>
          <cell r="F839">
            <v>1095412.3500000001</v>
          </cell>
          <cell r="G839">
            <v>1095412.3500000001</v>
          </cell>
        </row>
        <row r="840">
          <cell r="A840" t="str">
            <v>12461001</v>
          </cell>
          <cell r="B840" t="str">
            <v>12461001 MAQUINARIA Y EQUIPO AGROPECUARIO</v>
          </cell>
          <cell r="C840">
            <v>1012283.3400000001</v>
          </cell>
          <cell r="D840">
            <v>83129.009999999995</v>
          </cell>
          <cell r="E840">
            <v>0</v>
          </cell>
          <cell r="F840">
            <v>1095412.3500000001</v>
          </cell>
          <cell r="G840">
            <v>1095412.3500000001</v>
          </cell>
        </row>
        <row r="841">
          <cell r="A841" t="str">
            <v>12462000</v>
          </cell>
          <cell r="B841" t="str">
            <v>12462000 MAQUINARIA Y EQUIPO INDUSTRIAL</v>
          </cell>
          <cell r="C841">
            <v>3561374.4</v>
          </cell>
          <cell r="D841">
            <v>331420</v>
          </cell>
          <cell r="E841">
            <v>0</v>
          </cell>
          <cell r="F841">
            <v>3892794.4</v>
          </cell>
          <cell r="G841">
            <v>3892794.4</v>
          </cell>
        </row>
        <row r="842">
          <cell r="A842" t="str">
            <v>12462001</v>
          </cell>
          <cell r="B842" t="str">
            <v>12462001 MAQUINARIA Y EQUIPO INDUSTRIAL</v>
          </cell>
          <cell r="C842">
            <v>3561374.4</v>
          </cell>
          <cell r="D842">
            <v>331420</v>
          </cell>
          <cell r="E842">
            <v>0</v>
          </cell>
          <cell r="F842">
            <v>3892794.4</v>
          </cell>
          <cell r="G842">
            <v>3892794.4</v>
          </cell>
        </row>
        <row r="843">
          <cell r="A843" t="str">
            <v>12463000</v>
          </cell>
          <cell r="B843" t="str">
            <v>12463000 MAQUINARIA Y EQUIPO DE CONSTRUCCION</v>
          </cell>
          <cell r="C843">
            <v>1284503.6499999999</v>
          </cell>
          <cell r="D843">
            <v>2299421.84</v>
          </cell>
          <cell r="E843">
            <v>0</v>
          </cell>
          <cell r="F843">
            <v>3583925.4899999998</v>
          </cell>
          <cell r="G843">
            <v>3583925.4899999998</v>
          </cell>
        </row>
        <row r="844">
          <cell r="A844" t="str">
            <v>12463001</v>
          </cell>
          <cell r="B844" t="str">
            <v>12463001 MAQUINARIA Y EQUIPO DE CONSTRUCCION</v>
          </cell>
          <cell r="C844">
            <v>1284503.6499999999</v>
          </cell>
          <cell r="D844">
            <v>2299421.84</v>
          </cell>
          <cell r="E844">
            <v>0</v>
          </cell>
          <cell r="F844">
            <v>3583925.4899999998</v>
          </cell>
          <cell r="G844">
            <v>3583925.4899999998</v>
          </cell>
        </row>
        <row r="845">
          <cell r="A845" t="str">
            <v>12464000</v>
          </cell>
          <cell r="B845" t="str">
            <v>12464000 SISTEMAS DE AIRE ACONDICIONADO, CALEFACCION Y DE REFRIGERACION INDUSTRIAL Y COMERCIAL</v>
          </cell>
          <cell r="C845">
            <v>9895488.379999999</v>
          </cell>
          <cell r="D845">
            <v>1302092.78</v>
          </cell>
          <cell r="E845">
            <v>0</v>
          </cell>
          <cell r="F845">
            <v>11197581.16</v>
          </cell>
          <cell r="G845">
            <v>11197581.16</v>
          </cell>
        </row>
        <row r="846">
          <cell r="A846" t="str">
            <v>12464001</v>
          </cell>
          <cell r="B846" t="str">
            <v>12464001 EQUIPO DE SERVICIO</v>
          </cell>
          <cell r="C846">
            <v>9895488.379999999</v>
          </cell>
          <cell r="D846">
            <v>1302092.78</v>
          </cell>
          <cell r="E846">
            <v>0</v>
          </cell>
          <cell r="F846">
            <v>11197581.16</v>
          </cell>
          <cell r="G846">
            <v>11197581.16</v>
          </cell>
        </row>
        <row r="847">
          <cell r="A847" t="str">
            <v>12465000</v>
          </cell>
          <cell r="B847" t="str">
            <v>12465000 EQUIPO DE COMUNICACION Y TELECOMUNICACION</v>
          </cell>
          <cell r="C847">
            <v>6266716.4399999995</v>
          </cell>
          <cell r="D847">
            <v>6899</v>
          </cell>
          <cell r="E847">
            <v>0</v>
          </cell>
          <cell r="F847">
            <v>6273615.4399999995</v>
          </cell>
          <cell r="G847">
            <v>6273615.4399999995</v>
          </cell>
        </row>
        <row r="848">
          <cell r="A848" t="str">
            <v>12465001</v>
          </cell>
          <cell r="B848" t="str">
            <v>12465001 EQUIPO Y APARATOS DE COMUNICACION Y TELECOMUNICACION</v>
          </cell>
          <cell r="C848">
            <v>6266716.4399999995</v>
          </cell>
          <cell r="D848">
            <v>6899</v>
          </cell>
          <cell r="E848">
            <v>0</v>
          </cell>
          <cell r="F848">
            <v>6273615.4399999995</v>
          </cell>
          <cell r="G848">
            <v>6273615.4399999995</v>
          </cell>
        </row>
        <row r="849">
          <cell r="A849" t="str">
            <v>12466000</v>
          </cell>
          <cell r="B849" t="str">
            <v>12466000 EQUIPOS DE GENERACION ELECTRICA, APARATOS Y ACCESORIOS ELECTRICOS</v>
          </cell>
          <cell r="C849">
            <v>3345332.87</v>
          </cell>
          <cell r="D849">
            <v>718931.94</v>
          </cell>
          <cell r="E849">
            <v>0</v>
          </cell>
          <cell r="F849">
            <v>4064264.8100000005</v>
          </cell>
          <cell r="G849">
            <v>4064264.8100000005</v>
          </cell>
        </row>
        <row r="850">
          <cell r="A850" t="str">
            <v>12466001</v>
          </cell>
          <cell r="B850" t="str">
            <v>12466001 MAQUINARIA Y EQUIPOS ELECTRICO</v>
          </cell>
          <cell r="C850">
            <v>3345332.87</v>
          </cell>
          <cell r="D850">
            <v>718931.94</v>
          </cell>
          <cell r="E850">
            <v>0</v>
          </cell>
          <cell r="F850">
            <v>4064264.8100000005</v>
          </cell>
          <cell r="G850">
            <v>4064264.8100000005</v>
          </cell>
        </row>
        <row r="851">
          <cell r="A851" t="str">
            <v>12467000</v>
          </cell>
          <cell r="B851" t="str">
            <v>12467000 HERRAMIENTAS Y MAQUINAS-HERRAMIENTA</v>
          </cell>
          <cell r="C851">
            <v>2705418.67</v>
          </cell>
          <cell r="D851">
            <v>154579.73000000001</v>
          </cell>
          <cell r="E851">
            <v>0</v>
          </cell>
          <cell r="F851">
            <v>2859998.3999999994</v>
          </cell>
          <cell r="G851">
            <v>2859998.3999999994</v>
          </cell>
        </row>
        <row r="852">
          <cell r="A852" t="str">
            <v>12467001</v>
          </cell>
          <cell r="B852" t="str">
            <v>12467001 HERRAMIENTAS Y MAQUINAS-HERRAMIENTA</v>
          </cell>
          <cell r="C852">
            <v>2705418.67</v>
          </cell>
          <cell r="D852">
            <v>154579.73000000001</v>
          </cell>
          <cell r="E852">
            <v>0</v>
          </cell>
          <cell r="F852">
            <v>2859998.3999999994</v>
          </cell>
          <cell r="G852">
            <v>2859998.3999999994</v>
          </cell>
        </row>
        <row r="853">
          <cell r="A853" t="str">
            <v>12469000</v>
          </cell>
          <cell r="B853" t="str">
            <v>12469000 OTROS EQUIPOS</v>
          </cell>
          <cell r="C853">
            <v>8401683.6999999993</v>
          </cell>
          <cell r="D853">
            <v>167159.77000000002</v>
          </cell>
          <cell r="E853">
            <v>0</v>
          </cell>
          <cell r="F853">
            <v>8568843.4699999988</v>
          </cell>
          <cell r="G853">
            <v>8568843.4699999988</v>
          </cell>
        </row>
        <row r="854">
          <cell r="A854" t="str">
            <v>12469999</v>
          </cell>
          <cell r="B854" t="str">
            <v>12469999 OTROS EQUIPOS</v>
          </cell>
          <cell r="C854">
            <v>8401683.6999999993</v>
          </cell>
          <cell r="D854">
            <v>167159.77000000002</v>
          </cell>
          <cell r="E854">
            <v>0</v>
          </cell>
          <cell r="F854">
            <v>8568843.4699999988</v>
          </cell>
          <cell r="G854">
            <v>8568843.4699999988</v>
          </cell>
        </row>
        <row r="855">
          <cell r="A855" t="str">
            <v>12470000</v>
          </cell>
          <cell r="B855" t="str">
            <v>12470000 COLECCIONES, OBRAS DE ARTE Y OBJETOS VALIOSOS</v>
          </cell>
          <cell r="C855">
            <v>10652312.799999999</v>
          </cell>
          <cell r="D855">
            <v>316</v>
          </cell>
          <cell r="E855">
            <v>0</v>
          </cell>
          <cell r="F855">
            <v>10652628.799999999</v>
          </cell>
          <cell r="G855">
            <v>10652628.799999999</v>
          </cell>
        </row>
        <row r="856">
          <cell r="A856" t="str">
            <v>12471000</v>
          </cell>
          <cell r="B856" t="str">
            <v>12471000 BIENES ARTISTICOS, CULTURALES Y CIENTIFICOS</v>
          </cell>
          <cell r="C856">
            <v>10652083.199999999</v>
          </cell>
          <cell r="D856">
            <v>316</v>
          </cell>
          <cell r="E856">
            <v>0</v>
          </cell>
          <cell r="F856">
            <v>10652399.199999999</v>
          </cell>
          <cell r="G856">
            <v>10652399.199999999</v>
          </cell>
        </row>
        <row r="857">
          <cell r="A857" t="str">
            <v>12471001</v>
          </cell>
          <cell r="B857" t="str">
            <v>12471001 BIENES ARTISTICOS, CULTURALES</v>
          </cell>
          <cell r="C857">
            <v>10652083.199999999</v>
          </cell>
          <cell r="D857">
            <v>316</v>
          </cell>
          <cell r="E857">
            <v>0</v>
          </cell>
          <cell r="F857">
            <v>10652399.199999999</v>
          </cell>
          <cell r="G857">
            <v>10652399.199999999</v>
          </cell>
        </row>
        <row r="858">
          <cell r="A858" t="str">
            <v>12472000</v>
          </cell>
          <cell r="B858" t="str">
            <v>12472000 OBJETOS DE VALOR</v>
          </cell>
          <cell r="C858">
            <v>229.6</v>
          </cell>
          <cell r="D858">
            <v>0</v>
          </cell>
          <cell r="E858">
            <v>0</v>
          </cell>
          <cell r="F858">
            <v>229.6</v>
          </cell>
          <cell r="G858">
            <v>229.6</v>
          </cell>
        </row>
        <row r="859">
          <cell r="A859" t="str">
            <v>12472001</v>
          </cell>
          <cell r="B859" t="str">
            <v>12472001 OBJETOS DE VALOR</v>
          </cell>
          <cell r="C859">
            <v>229.6</v>
          </cell>
          <cell r="D859">
            <v>0</v>
          </cell>
          <cell r="E859">
            <v>0</v>
          </cell>
          <cell r="F859">
            <v>229.6</v>
          </cell>
          <cell r="G859">
            <v>229.6</v>
          </cell>
        </row>
        <row r="860">
          <cell r="A860" t="str">
            <v>12480000</v>
          </cell>
          <cell r="B860" t="str">
            <v>12480000 ACTIVOS BIOLOGICOS</v>
          </cell>
          <cell r="C860">
            <v>30750</v>
          </cell>
          <cell r="D860">
            <v>28000</v>
          </cell>
          <cell r="E860">
            <v>0</v>
          </cell>
          <cell r="F860">
            <v>58750</v>
          </cell>
          <cell r="G860">
            <v>58750</v>
          </cell>
        </row>
        <row r="861">
          <cell r="A861" t="str">
            <v>12487000</v>
          </cell>
          <cell r="B861" t="str">
            <v>12487000 ESPECIES MENORES Y DE ZOOLOGICO</v>
          </cell>
          <cell r="C861">
            <v>30750</v>
          </cell>
          <cell r="D861">
            <v>28000</v>
          </cell>
          <cell r="E861">
            <v>0</v>
          </cell>
          <cell r="F861">
            <v>58750</v>
          </cell>
          <cell r="G861">
            <v>58750</v>
          </cell>
        </row>
        <row r="862">
          <cell r="A862" t="str">
            <v>12487001</v>
          </cell>
          <cell r="B862" t="str">
            <v>12487001 ESPECIES MENORES Y DE ZOOLOGICO</v>
          </cell>
          <cell r="C862">
            <v>30750</v>
          </cell>
          <cell r="D862">
            <v>28000</v>
          </cell>
          <cell r="E862">
            <v>0</v>
          </cell>
          <cell r="F862">
            <v>58750</v>
          </cell>
          <cell r="G862">
            <v>58750</v>
          </cell>
        </row>
        <row r="863">
          <cell r="A863" t="str">
            <v>12500000</v>
          </cell>
          <cell r="B863" t="str">
            <v>12500000 ACTIVOS INTANGIBLES</v>
          </cell>
          <cell r="C863">
            <v>73889621.289999992</v>
          </cell>
          <cell r="D863">
            <v>0</v>
          </cell>
          <cell r="E863">
            <v>0</v>
          </cell>
          <cell r="F863">
            <v>73889621.289999992</v>
          </cell>
          <cell r="G863">
            <v>73889621.289999992</v>
          </cell>
        </row>
        <row r="864">
          <cell r="A864" t="str">
            <v>12510000</v>
          </cell>
          <cell r="B864" t="str">
            <v>12510000 SOFTWARE</v>
          </cell>
          <cell r="C864">
            <v>16228778.07</v>
          </cell>
          <cell r="D864">
            <v>0</v>
          </cell>
          <cell r="E864">
            <v>0</v>
          </cell>
          <cell r="F864">
            <v>16228778.07</v>
          </cell>
          <cell r="G864">
            <v>16228778.07</v>
          </cell>
        </row>
        <row r="865">
          <cell r="A865" t="str">
            <v>12511000</v>
          </cell>
          <cell r="B865" t="str">
            <v>12511000 SOFTWARE</v>
          </cell>
          <cell r="C865">
            <v>16228778.07</v>
          </cell>
          <cell r="D865">
            <v>0</v>
          </cell>
          <cell r="E865">
            <v>0</v>
          </cell>
          <cell r="F865">
            <v>16228778.07</v>
          </cell>
          <cell r="G865">
            <v>16228778.07</v>
          </cell>
        </row>
        <row r="866">
          <cell r="A866" t="str">
            <v>12511001</v>
          </cell>
          <cell r="B866" t="str">
            <v>12511001 SOFTWARE</v>
          </cell>
          <cell r="C866">
            <v>16228778.07</v>
          </cell>
          <cell r="D866">
            <v>0</v>
          </cell>
          <cell r="E866">
            <v>0</v>
          </cell>
          <cell r="F866">
            <v>16228778.07</v>
          </cell>
          <cell r="G866">
            <v>16228778.07</v>
          </cell>
        </row>
        <row r="867">
          <cell r="A867" t="str">
            <v>12540000</v>
          </cell>
          <cell r="B867" t="str">
            <v>12540000 LICENCIAS</v>
          </cell>
          <cell r="C867">
            <v>57660843.219999999</v>
          </cell>
          <cell r="D867">
            <v>0</v>
          </cell>
          <cell r="E867">
            <v>0</v>
          </cell>
          <cell r="F867">
            <v>57660843.219999999</v>
          </cell>
          <cell r="G867">
            <v>57660843.219999999</v>
          </cell>
        </row>
        <row r="868">
          <cell r="A868" t="str">
            <v>12541000</v>
          </cell>
          <cell r="B868" t="str">
            <v>12541000 LICENCIAS INFORMATICAS E INTELECTUALES</v>
          </cell>
          <cell r="C868">
            <v>57660843.219999999</v>
          </cell>
          <cell r="D868">
            <v>0</v>
          </cell>
          <cell r="E868">
            <v>0</v>
          </cell>
          <cell r="F868">
            <v>57660843.219999999</v>
          </cell>
          <cell r="G868">
            <v>57660843.219999999</v>
          </cell>
        </row>
        <row r="869">
          <cell r="A869" t="str">
            <v>12541001</v>
          </cell>
          <cell r="B869" t="str">
            <v>12541001 LICENCIAS INFORMATICAS E INTELECTUALES</v>
          </cell>
          <cell r="C869">
            <v>57660843.219999999</v>
          </cell>
          <cell r="D869">
            <v>0</v>
          </cell>
          <cell r="E869">
            <v>0</v>
          </cell>
          <cell r="F869">
            <v>57660843.219999999</v>
          </cell>
          <cell r="G869">
            <v>57660843.219999999</v>
          </cell>
        </row>
        <row r="870">
          <cell r="A870" t="str">
            <v>12600000</v>
          </cell>
          <cell r="B870" t="str">
            <v>12600000 DEPRECIACION, DETERIORO Y AMORTIZACION ACUMULADA DE BIENES</v>
          </cell>
          <cell r="C870">
            <v>-1543057768.6000001</v>
          </cell>
          <cell r="D870">
            <v>17366.140000000003</v>
          </cell>
          <cell r="E870">
            <v>35618089.759999983</v>
          </cell>
          <cell r="F870">
            <v>-1578658492.2199998</v>
          </cell>
          <cell r="G870">
            <v>-1578658492.2199998</v>
          </cell>
        </row>
        <row r="871">
          <cell r="A871" t="str">
            <v>12610000</v>
          </cell>
          <cell r="B871" t="str">
            <v>12610000 DEPRECIACION ACUMULADA DE BIENES INMUEBLES</v>
          </cell>
          <cell r="C871">
            <v>-798245254.62</v>
          </cell>
          <cell r="D871">
            <v>0</v>
          </cell>
          <cell r="E871">
            <v>18080136.920000002</v>
          </cell>
          <cell r="F871">
            <v>-816325391.53999996</v>
          </cell>
          <cell r="G871">
            <v>-816325391.53999996</v>
          </cell>
        </row>
        <row r="872">
          <cell r="A872" t="str">
            <v>12611000</v>
          </cell>
          <cell r="B872" t="str">
            <v>12611000 DEPRECIACION ACUMULADA DE VIVIENDAS</v>
          </cell>
          <cell r="C872">
            <v>-40734.94</v>
          </cell>
          <cell r="D872">
            <v>0</v>
          </cell>
          <cell r="E872">
            <v>10175.67</v>
          </cell>
          <cell r="F872">
            <v>-50910.61</v>
          </cell>
          <cell r="G872">
            <v>-50910.61</v>
          </cell>
        </row>
        <row r="873">
          <cell r="A873" t="str">
            <v>12611001</v>
          </cell>
          <cell r="B873" t="str">
            <v>12611001 DEPRECIACION ACUMULADA DE VIVIENDAS</v>
          </cell>
          <cell r="C873">
            <v>-40734.94</v>
          </cell>
          <cell r="D873">
            <v>0</v>
          </cell>
          <cell r="E873">
            <v>10175.67</v>
          </cell>
          <cell r="F873">
            <v>-50910.61</v>
          </cell>
          <cell r="G873">
            <v>-50910.61</v>
          </cell>
        </row>
        <row r="874">
          <cell r="A874" t="str">
            <v>12612000</v>
          </cell>
          <cell r="B874" t="str">
            <v>12612000 DEPRECIACION ACUMULADA DE EDIFICIOS NO RESIDENCIALES</v>
          </cell>
          <cell r="C874">
            <v>-798204519.67999995</v>
          </cell>
          <cell r="D874">
            <v>0</v>
          </cell>
          <cell r="E874">
            <v>18069961.25</v>
          </cell>
          <cell r="F874">
            <v>-816274480.92999995</v>
          </cell>
          <cell r="G874">
            <v>-816274480.92999995</v>
          </cell>
        </row>
        <row r="875">
          <cell r="A875" t="str">
            <v>12612001</v>
          </cell>
          <cell r="B875" t="str">
            <v>12612001 DEPRECIACION ACUMULADA DE EDIFICIOS Y LOCALES</v>
          </cell>
          <cell r="C875">
            <v>-798204519.67999995</v>
          </cell>
          <cell r="D875">
            <v>0</v>
          </cell>
          <cell r="E875">
            <v>18069961.25</v>
          </cell>
          <cell r="F875">
            <v>-816274480.92999995</v>
          </cell>
          <cell r="G875">
            <v>-816274480.92999995</v>
          </cell>
        </row>
        <row r="876">
          <cell r="A876" t="str">
            <v>12620000</v>
          </cell>
          <cell r="B876" t="str">
            <v>12620000 DEPRECIACION ACUMULADA DE INFRAESTRUCTURA</v>
          </cell>
          <cell r="C876">
            <v>-26714.48</v>
          </cell>
          <cell r="D876">
            <v>0</v>
          </cell>
          <cell r="E876">
            <v>788.36</v>
          </cell>
          <cell r="F876">
            <v>-27502.84</v>
          </cell>
          <cell r="G876">
            <v>-27502.84</v>
          </cell>
        </row>
        <row r="877">
          <cell r="A877" t="str">
            <v>12621000</v>
          </cell>
          <cell r="B877" t="str">
            <v>12621000 DEPRECIACION ACUMULADA DE INFRAESTRUCTURA DE CARRETERAS</v>
          </cell>
          <cell r="C877">
            <v>-26714.48</v>
          </cell>
          <cell r="D877">
            <v>0</v>
          </cell>
          <cell r="E877">
            <v>788.36</v>
          </cell>
          <cell r="F877">
            <v>-27502.84</v>
          </cell>
          <cell r="G877">
            <v>-27502.84</v>
          </cell>
        </row>
        <row r="878">
          <cell r="A878" t="str">
            <v>12621001</v>
          </cell>
          <cell r="B878" t="str">
            <v>12621001 DEPRECIACION ACUMULADA DE INFRAESTRUCTURA DE CARRETERAS</v>
          </cell>
          <cell r="C878">
            <v>-26714.48</v>
          </cell>
          <cell r="D878">
            <v>0</v>
          </cell>
          <cell r="E878">
            <v>788.36</v>
          </cell>
          <cell r="F878">
            <v>-27502.84</v>
          </cell>
          <cell r="G878">
            <v>-27502.84</v>
          </cell>
        </row>
        <row r="879">
          <cell r="A879" t="str">
            <v>12630000</v>
          </cell>
          <cell r="B879" t="str">
            <v>12630000 DEPRECIACION ACUMULADA DE BIENES MUEBLES</v>
          </cell>
          <cell r="C879">
            <v>-702612125.35000002</v>
          </cell>
          <cell r="D879">
            <v>17366.140000000003</v>
          </cell>
          <cell r="E879">
            <v>16308513.050000001</v>
          </cell>
          <cell r="F879">
            <v>-718903272.25999999</v>
          </cell>
          <cell r="G879">
            <v>-718903272.25999999</v>
          </cell>
        </row>
        <row r="880">
          <cell r="A880" t="str">
            <v>12631000</v>
          </cell>
          <cell r="B880" t="str">
            <v>12631000 DEPRECIACION ACUMULADA DE MOBILIARIO Y EQUIPO DE ADMNISTRACION</v>
          </cell>
          <cell r="C880">
            <v>-354431061.97000003</v>
          </cell>
          <cell r="D880">
            <v>17366.140000000003</v>
          </cell>
          <cell r="E880">
            <v>8202556.5000000009</v>
          </cell>
          <cell r="F880">
            <v>-362616252.32999998</v>
          </cell>
          <cell r="G880">
            <v>-362616252.32999998</v>
          </cell>
        </row>
        <row r="881">
          <cell r="A881" t="str">
            <v>12631001</v>
          </cell>
          <cell r="B881" t="str">
            <v>12631001 DEPRECIACION ACUMULADA DE EQUIPO DE COMPUTO Y TECNOLOGIAS DE LA INFORMACION</v>
          </cell>
          <cell r="C881">
            <v>-193073469.02000001</v>
          </cell>
          <cell r="D881">
            <v>17219.080000000002</v>
          </cell>
          <cell r="E881">
            <v>6256708.1600000001</v>
          </cell>
          <cell r="F881">
            <v>-199312958.09999999</v>
          </cell>
          <cell r="G881">
            <v>-199312958.09999999</v>
          </cell>
        </row>
        <row r="882">
          <cell r="A882" t="str">
            <v>12631002</v>
          </cell>
          <cell r="B882" t="str">
            <v>12631002 DEPRECIACION ACUMULADA DE MOBILIARIO</v>
          </cell>
          <cell r="C882">
            <v>-134461452.47</v>
          </cell>
          <cell r="D882">
            <v>147.06</v>
          </cell>
          <cell r="E882">
            <v>1416620.32</v>
          </cell>
          <cell r="F882">
            <v>-135877925.72999999</v>
          </cell>
          <cell r="G882">
            <v>-135877925.72999999</v>
          </cell>
        </row>
        <row r="883">
          <cell r="A883" t="str">
            <v>12631003</v>
          </cell>
          <cell r="B883" t="str">
            <v>12631003 DEPRECIACION ACUMULADA DE EQUIPO DE ADMINISTRACION</v>
          </cell>
          <cell r="C883">
            <v>-16072009.609999999</v>
          </cell>
          <cell r="D883">
            <v>0</v>
          </cell>
          <cell r="E883">
            <v>364380.19</v>
          </cell>
          <cell r="F883">
            <v>-16436389.800000001</v>
          </cell>
          <cell r="G883">
            <v>-16436389.800000001</v>
          </cell>
        </row>
        <row r="884">
          <cell r="A884" t="str">
            <v>12631999</v>
          </cell>
          <cell r="B884" t="str">
            <v>12631999 DEPRECIACION ACUMULADA DE MUEBLES EXCEPTO DE OFICINA Y ESTANTERIA</v>
          </cell>
          <cell r="C884">
            <v>-10824130.869999999</v>
          </cell>
          <cell r="D884">
            <v>0</v>
          </cell>
          <cell r="E884">
            <v>164847.82999999999</v>
          </cell>
          <cell r="F884">
            <v>-10988978.699999999</v>
          </cell>
          <cell r="G884">
            <v>-10988978.699999999</v>
          </cell>
        </row>
        <row r="885">
          <cell r="A885" t="str">
            <v>12632000</v>
          </cell>
          <cell r="B885" t="str">
            <v>12632000 DEPRECIACION ACUMULADA DE MOBILIARIO Y EQUIPO EDUCACIONAL Y RECREATIVO</v>
          </cell>
          <cell r="C885">
            <v>-115653039.13</v>
          </cell>
          <cell r="D885">
            <v>0</v>
          </cell>
          <cell r="E885">
            <v>1490186.36</v>
          </cell>
          <cell r="F885">
            <v>-117143225.49000001</v>
          </cell>
          <cell r="G885">
            <v>-117143225.49000001</v>
          </cell>
        </row>
        <row r="886">
          <cell r="A886" t="str">
            <v>12632001</v>
          </cell>
          <cell r="B886" t="str">
            <v>12632001 DEPRECIACION ACUMULADA DE EQUIPOS AUDIOVISUALES</v>
          </cell>
          <cell r="C886">
            <v>-46191428.950000003</v>
          </cell>
          <cell r="D886">
            <v>0</v>
          </cell>
          <cell r="E886">
            <v>681087.65</v>
          </cell>
          <cell r="F886">
            <v>-46872516.600000001</v>
          </cell>
          <cell r="G886">
            <v>-46872516.600000001</v>
          </cell>
        </row>
        <row r="887">
          <cell r="A887" t="str">
            <v>12632002</v>
          </cell>
          <cell r="B887" t="str">
            <v>12632002 DEPRECIACION ACUMULADA DE APARATOS DEPORTIVOS</v>
          </cell>
          <cell r="C887">
            <v>-1151748.33</v>
          </cell>
          <cell r="D887">
            <v>0</v>
          </cell>
          <cell r="E887">
            <v>62550.74</v>
          </cell>
          <cell r="F887">
            <v>-1214299.07</v>
          </cell>
          <cell r="G887">
            <v>-1214299.07</v>
          </cell>
        </row>
        <row r="888">
          <cell r="A888" t="str">
            <v>12632003</v>
          </cell>
          <cell r="B888" t="str">
            <v>12632003 DEPRECIACION ACUMULADA DE CAMARAS FOTOGRAFICAS Y DE VIDEO</v>
          </cell>
          <cell r="C888">
            <v>-11499542.41</v>
          </cell>
          <cell r="D888">
            <v>0</v>
          </cell>
          <cell r="E888">
            <v>360232.88</v>
          </cell>
          <cell r="F888">
            <v>-11859775.289999999</v>
          </cell>
          <cell r="G888">
            <v>-11859775.289999999</v>
          </cell>
        </row>
        <row r="889">
          <cell r="A889" t="str">
            <v>12632004</v>
          </cell>
          <cell r="B889" t="str">
            <v>12632004 DEPRECIACION ACUMULADA DE DEPRECIACION ACUMULADA DE EQUIPOS EDUCACIONALES</v>
          </cell>
          <cell r="C889">
            <v>-55109527.310000002</v>
          </cell>
          <cell r="D889">
            <v>0</v>
          </cell>
          <cell r="E889">
            <v>347988.35</v>
          </cell>
          <cell r="F889">
            <v>-55457515.659999996</v>
          </cell>
          <cell r="G889">
            <v>-55457515.659999996</v>
          </cell>
        </row>
        <row r="890">
          <cell r="A890" t="str">
            <v>12632005</v>
          </cell>
          <cell r="B890" t="str">
            <v>12632005 DEPRECIACION ACUMULADA DE DEPRECIACION ACUMULADA DE EQUIPOS RECREATIVOS</v>
          </cell>
          <cell r="C890">
            <v>-1700792.13</v>
          </cell>
          <cell r="D890">
            <v>0</v>
          </cell>
          <cell r="E890">
            <v>38326.74</v>
          </cell>
          <cell r="F890">
            <v>-1739118.87</v>
          </cell>
          <cell r="G890">
            <v>-1739118.87</v>
          </cell>
        </row>
        <row r="891">
          <cell r="A891" t="str">
            <v>12633000</v>
          </cell>
          <cell r="B891" t="str">
            <v>12633000 DEPRECIACION ACUMULADA DE EQUIPO E INSTRUMENTAL MEDICO Y DE LABORATORIO</v>
          </cell>
          <cell r="C891">
            <v>-9437787.4699999988</v>
          </cell>
          <cell r="D891">
            <v>0</v>
          </cell>
          <cell r="E891">
            <v>359589.16</v>
          </cell>
          <cell r="F891">
            <v>-9797376.629999999</v>
          </cell>
          <cell r="G891">
            <v>-9797376.629999999</v>
          </cell>
        </row>
        <row r="892">
          <cell r="A892" t="str">
            <v>12633001</v>
          </cell>
          <cell r="B892" t="str">
            <v>12633001 DEPRECIACION ACUMULADA DE EQUIPO MEDICO Y DE LABORATORIO</v>
          </cell>
          <cell r="C892">
            <v>-6481244.2599999998</v>
          </cell>
          <cell r="D892">
            <v>0</v>
          </cell>
          <cell r="E892">
            <v>279952.49</v>
          </cell>
          <cell r="F892">
            <v>-6761196.75</v>
          </cell>
          <cell r="G892">
            <v>-6761196.75</v>
          </cell>
        </row>
        <row r="893">
          <cell r="A893" t="str">
            <v>12633002</v>
          </cell>
          <cell r="B893" t="str">
            <v>12633002 DEPRECIACION ACUMULADA DE INSTRUMENTAL MEDICO Y DE LABORATORIO</v>
          </cell>
          <cell r="C893">
            <v>-2956543.21</v>
          </cell>
          <cell r="D893">
            <v>0</v>
          </cell>
          <cell r="E893">
            <v>79636.67</v>
          </cell>
          <cell r="F893">
            <v>-3036179.88</v>
          </cell>
          <cell r="G893">
            <v>-3036179.88</v>
          </cell>
        </row>
        <row r="894">
          <cell r="A894" t="str">
            <v>12634000</v>
          </cell>
          <cell r="B894" t="str">
            <v>12634000 DEPRECIACION ACUMULADA DE EQUIPO DE TRANSPORTE</v>
          </cell>
          <cell r="C894">
            <v>-199297055.84999996</v>
          </cell>
          <cell r="D894">
            <v>0</v>
          </cell>
          <cell r="E894">
            <v>5471857.04</v>
          </cell>
          <cell r="F894">
            <v>-204768912.89000002</v>
          </cell>
          <cell r="G894">
            <v>-204768912.89000002</v>
          </cell>
        </row>
        <row r="895">
          <cell r="A895" t="str">
            <v>12634001</v>
          </cell>
          <cell r="B895" t="str">
            <v>12634001 DEPRECIACION ACUMULADA DE AUTOMOVILES Y EQUIPO TERRESTRE</v>
          </cell>
          <cell r="C895">
            <v>-135469983.75</v>
          </cell>
          <cell r="D895">
            <v>0</v>
          </cell>
          <cell r="E895">
            <v>4066519.74</v>
          </cell>
          <cell r="F895">
            <v>-139536503.49000001</v>
          </cell>
          <cell r="G895">
            <v>-139536503.49000001</v>
          </cell>
        </row>
        <row r="896">
          <cell r="A896" t="str">
            <v>12634002</v>
          </cell>
          <cell r="B896" t="str">
            <v>12634002 DEPRECIACION ACUMULADA DE CARROCERIAS Y REMOLQUES</v>
          </cell>
          <cell r="C896">
            <v>-335836.26</v>
          </cell>
          <cell r="D896">
            <v>0</v>
          </cell>
          <cell r="E896">
            <v>11108.95</v>
          </cell>
          <cell r="F896">
            <v>-346945.21</v>
          </cell>
          <cell r="G896">
            <v>-346945.21</v>
          </cell>
        </row>
        <row r="897">
          <cell r="A897" t="str">
            <v>12634003</v>
          </cell>
          <cell r="B897" t="str">
            <v>12634003 DEPRECIACION ACUMULADA DE VEHICULOS Y EQUIPO DE TRANSPORTE AEREO</v>
          </cell>
          <cell r="C897">
            <v>-63567680.390000001</v>
          </cell>
          <cell r="D897">
            <v>0</v>
          </cell>
          <cell r="E897">
            <v>1333910.04</v>
          </cell>
          <cell r="F897">
            <v>-64901590.43</v>
          </cell>
          <cell r="G897">
            <v>-64901590.43</v>
          </cell>
        </row>
        <row r="898">
          <cell r="A898" t="str">
            <v>12634004</v>
          </cell>
          <cell r="B898" t="str">
            <v>12634004 DEPRECIACION ACUMULADA DE VEHICULOS Y OTROS EQUIPOS DE TRANSPORTE</v>
          </cell>
          <cell r="C898">
            <v>76444.55</v>
          </cell>
          <cell r="D898">
            <v>0</v>
          </cell>
          <cell r="E898">
            <v>60318.31</v>
          </cell>
          <cell r="F898">
            <v>16126.24</v>
          </cell>
          <cell r="G898">
            <v>16126.24</v>
          </cell>
        </row>
        <row r="899">
          <cell r="A899" t="str">
            <v>12635000</v>
          </cell>
          <cell r="B899" t="str">
            <v>12635000 DEPRECIACION ACUMULADA DE EQUIPO DE DEFENSA Y SEGURIDAD</v>
          </cell>
          <cell r="C899">
            <v>-7128855.3899999997</v>
          </cell>
          <cell r="D899">
            <v>0</v>
          </cell>
          <cell r="E899">
            <v>233674.48</v>
          </cell>
          <cell r="F899">
            <v>-7362529.8700000001</v>
          </cell>
          <cell r="G899">
            <v>-7362529.8700000001</v>
          </cell>
        </row>
        <row r="900">
          <cell r="A900" t="str">
            <v>12635001</v>
          </cell>
          <cell r="B900" t="str">
            <v>12635001 DEPRECIACION ACUMULADA DE EQUIPO DE SEGURIDAD</v>
          </cell>
          <cell r="C900">
            <v>-7128855.3899999997</v>
          </cell>
          <cell r="D900">
            <v>0</v>
          </cell>
          <cell r="E900">
            <v>233674.48</v>
          </cell>
          <cell r="F900">
            <v>-7362529.8700000001</v>
          </cell>
          <cell r="G900">
            <v>-7362529.8700000001</v>
          </cell>
        </row>
        <row r="901">
          <cell r="A901" t="str">
            <v>12636000</v>
          </cell>
          <cell r="B901" t="str">
            <v>12636000 DEPRECIACION ACUMULADA DE MAQUINARIA OTROS EQUIPOS Y HERRAMIENTAS</v>
          </cell>
          <cell r="C901">
            <v>-16664325.539999999</v>
          </cell>
          <cell r="D901">
            <v>0</v>
          </cell>
          <cell r="E901">
            <v>550649.51</v>
          </cell>
          <cell r="F901">
            <v>-17214975.050000001</v>
          </cell>
          <cell r="G901">
            <v>-17214975.050000001</v>
          </cell>
        </row>
        <row r="902">
          <cell r="A902" t="str">
            <v>12636001</v>
          </cell>
          <cell r="B902" t="str">
            <v>12636001 DEPRECIACION ACUMULADA DE MAQUINARIA Y EQUIPO AGROPECUARIO</v>
          </cell>
          <cell r="C902">
            <v>-642707.89</v>
          </cell>
          <cell r="D902">
            <v>0</v>
          </cell>
          <cell r="E902">
            <v>38200.85</v>
          </cell>
          <cell r="F902">
            <v>-680908.74</v>
          </cell>
          <cell r="G902">
            <v>-680908.74</v>
          </cell>
        </row>
        <row r="903">
          <cell r="A903" t="str">
            <v>12636002</v>
          </cell>
          <cell r="B903" t="str">
            <v>12636002 DEPRECIACION ACUMULADA DE MAQUINARIA Y EQUIPO INDUSTRIAL</v>
          </cell>
          <cell r="C903">
            <v>-1970284.7</v>
          </cell>
          <cell r="D903">
            <v>0</v>
          </cell>
          <cell r="E903">
            <v>116222.88</v>
          </cell>
          <cell r="F903">
            <v>-2086507.58</v>
          </cell>
          <cell r="G903">
            <v>-2086507.58</v>
          </cell>
        </row>
        <row r="904">
          <cell r="A904" t="str">
            <v>12636003</v>
          </cell>
          <cell r="B904" t="str">
            <v>12636003 DEPRECIACION ACUMULADA DE MAQUINARIA Y EQUIPO DE CONSTRUCCION</v>
          </cell>
          <cell r="C904">
            <v>-1213467.83</v>
          </cell>
          <cell r="D904">
            <v>0</v>
          </cell>
          <cell r="E904">
            <v>36096.620000000003</v>
          </cell>
          <cell r="F904">
            <v>-1249564.45</v>
          </cell>
          <cell r="G904">
            <v>-1249564.45</v>
          </cell>
        </row>
        <row r="905">
          <cell r="A905" t="str">
            <v>12636004</v>
          </cell>
          <cell r="B905" t="str">
            <v>12636004 DEPRECIACION ACUMULADA DE EQUIPO DE SERVICIO</v>
          </cell>
          <cell r="C905">
            <v>-6477783.25</v>
          </cell>
          <cell r="D905">
            <v>0</v>
          </cell>
          <cell r="E905">
            <v>152940.41</v>
          </cell>
          <cell r="F905">
            <v>-6630723.6600000001</v>
          </cell>
          <cell r="G905">
            <v>-6630723.6600000001</v>
          </cell>
        </row>
        <row r="906">
          <cell r="A906" t="str">
            <v>12636005</v>
          </cell>
          <cell r="B906" t="str">
            <v>12636005 DEPRECIACION ACUMULADA DE EQUIPO Y APARATOS DE COMUNICACION Y TELECOMUNICACION</v>
          </cell>
          <cell r="C906">
            <v>-1153938.3400000001</v>
          </cell>
          <cell r="D906">
            <v>0</v>
          </cell>
          <cell r="E906">
            <v>38908.720000000001</v>
          </cell>
          <cell r="F906">
            <v>-1192847.06</v>
          </cell>
          <cell r="G906">
            <v>-1192847.06</v>
          </cell>
        </row>
        <row r="907">
          <cell r="A907" t="str">
            <v>12636006</v>
          </cell>
          <cell r="B907" t="str">
            <v>12636006 DEPRECIACION ACUMULADA DE MAQUINARIA Y EQUIPO ELECTRICO</v>
          </cell>
          <cell r="C907">
            <v>-1232234.9099999999</v>
          </cell>
          <cell r="D907">
            <v>0</v>
          </cell>
          <cell r="E907">
            <v>53679.51</v>
          </cell>
          <cell r="F907">
            <v>-1285914.42</v>
          </cell>
          <cell r="G907">
            <v>-1285914.42</v>
          </cell>
        </row>
        <row r="908">
          <cell r="A908" t="str">
            <v>12636007</v>
          </cell>
          <cell r="B908" t="str">
            <v>12636007 DEPRECIACION ACUMULADA DE HERRAMIENTAS</v>
          </cell>
          <cell r="C908">
            <v>-2070985.21</v>
          </cell>
          <cell r="D908">
            <v>0</v>
          </cell>
          <cell r="E908">
            <v>27015.58</v>
          </cell>
          <cell r="F908">
            <v>-2098000.79</v>
          </cell>
          <cell r="G908">
            <v>-2098000.79</v>
          </cell>
        </row>
        <row r="909">
          <cell r="A909" t="str">
            <v>12636999</v>
          </cell>
          <cell r="B909" t="str">
            <v>12636999 DEPRECIACION ACUMULADA DE OTROS EQUIPOS</v>
          </cell>
          <cell r="C909">
            <v>-1902923.41</v>
          </cell>
          <cell r="D909">
            <v>0</v>
          </cell>
          <cell r="E909">
            <v>87584.94</v>
          </cell>
          <cell r="F909">
            <v>-1990508.35</v>
          </cell>
          <cell r="G909">
            <v>-1990508.35</v>
          </cell>
        </row>
        <row r="910">
          <cell r="A910" t="str">
            <v>12640000</v>
          </cell>
          <cell r="B910" t="str">
            <v>12640000 DETERIORO ACUMULADO DE ACTIVOS BIOLOGICOS</v>
          </cell>
          <cell r="C910">
            <v>-193319.81</v>
          </cell>
          <cell r="D910">
            <v>0</v>
          </cell>
          <cell r="E910">
            <v>3723.06</v>
          </cell>
          <cell r="F910">
            <v>-197042.87</v>
          </cell>
          <cell r="G910">
            <v>-197042.87</v>
          </cell>
        </row>
        <row r="911">
          <cell r="A911" t="str">
            <v>12647000</v>
          </cell>
          <cell r="B911" t="str">
            <v>12647000 DETERIORO ACUMULADO  DE ESPECIES MENORES Y DE ZOOLOGICO</v>
          </cell>
          <cell r="C911">
            <v>-193319.81</v>
          </cell>
          <cell r="D911">
            <v>0</v>
          </cell>
          <cell r="E911">
            <v>3723.06</v>
          </cell>
          <cell r="F911">
            <v>-197042.87</v>
          </cell>
          <cell r="G911">
            <v>-197042.87</v>
          </cell>
        </row>
        <row r="912">
          <cell r="A912" t="str">
            <v>12647001</v>
          </cell>
          <cell r="B912" t="str">
            <v>12647001 DETERIORO ACUMULADO  DE ESPECIES MENORES Y DE ZOOLOGICO</v>
          </cell>
          <cell r="C912">
            <v>-193319.81</v>
          </cell>
          <cell r="D912">
            <v>0</v>
          </cell>
          <cell r="E912">
            <v>3723.06</v>
          </cell>
          <cell r="F912">
            <v>-197042.87</v>
          </cell>
          <cell r="G912">
            <v>-197042.87</v>
          </cell>
        </row>
        <row r="913">
          <cell r="A913" t="str">
            <v>12650000</v>
          </cell>
          <cell r="B913" t="str">
            <v>12650000 AMORTIZACION ACUMULADA DE ACTIVOS INTANGIBLES</v>
          </cell>
          <cell r="C913">
            <v>-41980354.340000004</v>
          </cell>
          <cell r="D913">
            <v>0</v>
          </cell>
          <cell r="E913">
            <v>1224928.3700000001</v>
          </cell>
          <cell r="F913">
            <v>-43205282.710000001</v>
          </cell>
          <cell r="G913">
            <v>-43205282.710000001</v>
          </cell>
        </row>
        <row r="914">
          <cell r="A914" t="str">
            <v>12652000</v>
          </cell>
          <cell r="B914" t="str">
            <v>12652000 AMORTIZACION ACUMULADAS DE PATENTES MARCAS Y DERECHOS</v>
          </cell>
          <cell r="C914">
            <v>-1988721.81</v>
          </cell>
          <cell r="D914">
            <v>0</v>
          </cell>
          <cell r="E914">
            <v>64905.87</v>
          </cell>
          <cell r="F914">
            <v>-2053627.68</v>
          </cell>
          <cell r="G914">
            <v>-2053627.68</v>
          </cell>
        </row>
        <row r="915">
          <cell r="A915" t="str">
            <v>12652001</v>
          </cell>
          <cell r="B915" t="str">
            <v>12652001 AMORTIZACION ACUMULADAS DE PATENTES MARCAS Y DERECHOS</v>
          </cell>
          <cell r="C915">
            <v>-1988721.81</v>
          </cell>
          <cell r="D915">
            <v>0</v>
          </cell>
          <cell r="E915">
            <v>64905.87</v>
          </cell>
          <cell r="F915">
            <v>-2053627.68</v>
          </cell>
          <cell r="G915">
            <v>-2053627.68</v>
          </cell>
        </row>
        <row r="916">
          <cell r="A916" t="str">
            <v>12654000</v>
          </cell>
          <cell r="B916" t="str">
            <v>12654000 AMORTIZACION ACUMULADAS DE LICENCIAS</v>
          </cell>
          <cell r="C916">
            <v>-39991632.530000001</v>
          </cell>
          <cell r="D916">
            <v>0</v>
          </cell>
          <cell r="E916">
            <v>1160022.5</v>
          </cell>
          <cell r="F916">
            <v>-41151655.030000001</v>
          </cell>
          <cell r="G916">
            <v>-41151655.030000001</v>
          </cell>
        </row>
        <row r="917">
          <cell r="A917" t="str">
            <v>12654001</v>
          </cell>
          <cell r="B917" t="str">
            <v>12654001 AMORTIZACION ACUMULADAS DE LICENCIAS</v>
          </cell>
          <cell r="C917">
            <v>-39991632.530000001</v>
          </cell>
          <cell r="D917">
            <v>0</v>
          </cell>
          <cell r="E917">
            <v>1160022.5</v>
          </cell>
          <cell r="F917">
            <v>-41151655.030000001</v>
          </cell>
          <cell r="G917">
            <v>-41151655.030000001</v>
          </cell>
        </row>
        <row r="918">
          <cell r="A918" t="str">
            <v>20000000</v>
          </cell>
          <cell r="B918" t="str">
            <v>20000000 PASIVO</v>
          </cell>
          <cell r="C918">
            <v>-8715051266.0899982</v>
          </cell>
          <cell r="D918">
            <v>9650478089.8599892</v>
          </cell>
          <cell r="E918">
            <v>9711298737.960001</v>
          </cell>
          <cell r="F918">
            <v>-8775871914.1899986</v>
          </cell>
          <cell r="G918">
            <v>8775871914.1899986</v>
          </cell>
        </row>
        <row r="919">
          <cell r="A919" t="str">
            <v>21000000</v>
          </cell>
          <cell r="B919" t="str">
            <v>21000000 PASIVO A CORTO PLAZO</v>
          </cell>
          <cell r="C919">
            <v>-1885347320.3199987</v>
          </cell>
          <cell r="D919">
            <v>9598211241.8399887</v>
          </cell>
          <cell r="E919">
            <v>9708278511.1400013</v>
          </cell>
          <cell r="F919">
            <v>-1995414589.6200001</v>
          </cell>
          <cell r="G919">
            <v>1995414589.6200001</v>
          </cell>
        </row>
        <row r="920">
          <cell r="A920" t="str">
            <v>21100000</v>
          </cell>
          <cell r="B920" t="str">
            <v>21100000 CUENTAS POR PAGAR A CORTO PLAZO</v>
          </cell>
          <cell r="C920">
            <v>-1743693655.1099989</v>
          </cell>
          <cell r="D920">
            <v>8742473427.2799911</v>
          </cell>
          <cell r="E920">
            <v>8236825171.7999992</v>
          </cell>
          <cell r="F920">
            <v>-1238045399.6300001</v>
          </cell>
          <cell r="G920">
            <v>1238045399.6300001</v>
          </cell>
        </row>
        <row r="921">
          <cell r="A921" t="str">
            <v>21110000</v>
          </cell>
          <cell r="B921" t="str">
            <v>21110000 SERVICIOS PERSONALES POR PAGAR A CORTO PLAZO</v>
          </cell>
          <cell r="C921">
            <v>-6184880.9000000004</v>
          </cell>
          <cell r="D921">
            <v>73522.92</v>
          </cell>
          <cell r="E921">
            <v>123993906.45</v>
          </cell>
          <cell r="F921">
            <v>-130105264.43000001</v>
          </cell>
          <cell r="G921">
            <v>130105264.43000001</v>
          </cell>
        </row>
        <row r="922">
          <cell r="A922" t="str">
            <v>21111000</v>
          </cell>
          <cell r="B922" t="str">
            <v>21111000 REMUNERACION POR PAGAR AL PERSONAL DE CARACTER PERMANENTE A CORTO PLAZO</v>
          </cell>
          <cell r="C922">
            <v>-6448527.9000000004</v>
          </cell>
          <cell r="D922">
            <v>73522.92</v>
          </cell>
          <cell r="E922">
            <v>123993906.45</v>
          </cell>
          <cell r="F922">
            <v>-130368911.43000001</v>
          </cell>
          <cell r="G922">
            <v>130368911.43000001</v>
          </cell>
        </row>
        <row r="923">
          <cell r="A923" t="str">
            <v>21111001</v>
          </cell>
          <cell r="B923" t="str">
            <v>21111001 REMUNERACION POR PAGAR AL PERSONAL DE CARACTER PERMANENTE A CORTO PLAZO</v>
          </cell>
          <cell r="C923">
            <v>-6448527.9000000004</v>
          </cell>
          <cell r="D923">
            <v>73522.92</v>
          </cell>
          <cell r="E923">
            <v>123993906.45</v>
          </cell>
          <cell r="F923">
            <v>-130368911.43000001</v>
          </cell>
          <cell r="G923">
            <v>130368911.43000001</v>
          </cell>
        </row>
        <row r="924">
          <cell r="A924" t="str">
            <v>21112000</v>
          </cell>
          <cell r="B924" t="str">
            <v>21112000 REMUNERACION POR PAGAR AL PERSONAL DE CARACTER TRANSITORIO A CORTO PLAZO</v>
          </cell>
          <cell r="C924">
            <v>263647</v>
          </cell>
          <cell r="D924">
            <v>0</v>
          </cell>
          <cell r="E924">
            <v>0</v>
          </cell>
          <cell r="F924">
            <v>263647</v>
          </cell>
          <cell r="G924">
            <v>-263647</v>
          </cell>
        </row>
        <row r="925">
          <cell r="A925" t="str">
            <v>21112001</v>
          </cell>
          <cell r="B925" t="str">
            <v>21112001 REMUNERACION POR PAGAR AL PERSONAL DE CARACTER TRANSITORIO A CORTO PLAZO</v>
          </cell>
          <cell r="C925">
            <v>263647</v>
          </cell>
          <cell r="D925">
            <v>0</v>
          </cell>
          <cell r="E925">
            <v>0</v>
          </cell>
          <cell r="F925">
            <v>263647</v>
          </cell>
          <cell r="G925">
            <v>-263647</v>
          </cell>
        </row>
        <row r="926">
          <cell r="A926" t="str">
            <v>21120000</v>
          </cell>
          <cell r="B926" t="str">
            <v>21120000 PROVEEDORES POR PAGAR A CORTO PLAZO</v>
          </cell>
          <cell r="C926">
            <v>-530167178.39999998</v>
          </cell>
          <cell r="D926">
            <v>5165208865.3099995</v>
          </cell>
          <cell r="E926">
            <v>4840685227.1599998</v>
          </cell>
          <cell r="F926">
            <v>-205643540.24999997</v>
          </cell>
          <cell r="G926">
            <v>205643540.24999997</v>
          </cell>
        </row>
        <row r="927">
          <cell r="A927" t="str">
            <v>21121000</v>
          </cell>
          <cell r="B927" t="str">
            <v>21121000 DEUDAS POR ADQUISICION DE BIENES Y CONTRATACION DE SERVICIOS POR PAGAR A CORTO PLAZO</v>
          </cell>
          <cell r="C927">
            <v>-334739665.24000001</v>
          </cell>
          <cell r="D927">
            <v>1533971442.26</v>
          </cell>
          <cell r="E927">
            <v>1313600476.8099999</v>
          </cell>
          <cell r="F927">
            <v>-114368699.78999999</v>
          </cell>
          <cell r="G927">
            <v>114368699.78999999</v>
          </cell>
        </row>
        <row r="928">
          <cell r="A928" t="str">
            <v>21121001</v>
          </cell>
          <cell r="B928" t="str">
            <v>21121001 DEUDAS POR ADQUISICION DE BIENES Y CONTRATACION DE SERVICIOS POR PAGAR A CORTO PLAZO</v>
          </cell>
          <cell r="C928">
            <v>-347938840.06</v>
          </cell>
          <cell r="D928">
            <v>1484253169.27</v>
          </cell>
          <cell r="E928">
            <v>1269775736.78</v>
          </cell>
          <cell r="F928">
            <v>-133461407.56999999</v>
          </cell>
          <cell r="G928">
            <v>133461407.56999999</v>
          </cell>
        </row>
        <row r="929">
          <cell r="A929" t="str">
            <v>21121002</v>
          </cell>
          <cell r="B929" t="str">
            <v>21121002 PROVEEDORES 2012</v>
          </cell>
          <cell r="C929">
            <v>13199174.820000017</v>
          </cell>
          <cell r="D929">
            <v>49718272.990000002</v>
          </cell>
          <cell r="E929">
            <v>43824740.029999994</v>
          </cell>
          <cell r="F929">
            <v>19092707.780000001</v>
          </cell>
          <cell r="G929">
            <v>-19092707.780000001</v>
          </cell>
        </row>
        <row r="930">
          <cell r="A930" t="str">
            <v>21122000</v>
          </cell>
          <cell r="B930" t="str">
            <v>21122000 DEUDAS POR ADQUISICION DE BIENES INMUEBLES, MUEBLES E INTANGIBLES POR PAGAR A CORTO PLAZO</v>
          </cell>
          <cell r="C930">
            <v>-3037699.98</v>
          </cell>
          <cell r="D930">
            <v>5637182.4000000004</v>
          </cell>
          <cell r="E930">
            <v>3723225.63</v>
          </cell>
          <cell r="F930">
            <v>-1123743.21</v>
          </cell>
          <cell r="G930">
            <v>1123743.21</v>
          </cell>
        </row>
        <row r="931">
          <cell r="A931" t="str">
            <v>21122001</v>
          </cell>
          <cell r="B931" t="str">
            <v>21122001 DEUDAS POR ADQUISICION DE BIENES INMUEBLES, MUEBLES E INTANGIBLES POR PAGAR A CORTO PLAZO</v>
          </cell>
          <cell r="C931">
            <v>-3037699.98</v>
          </cell>
          <cell r="D931">
            <v>5637182.4000000004</v>
          </cell>
          <cell r="E931">
            <v>3723225.63</v>
          </cell>
          <cell r="F931">
            <v>-1123743.21</v>
          </cell>
          <cell r="G931">
            <v>1123743.21</v>
          </cell>
        </row>
        <row r="932">
          <cell r="A932" t="str">
            <v>21129000</v>
          </cell>
          <cell r="B932" t="str">
            <v>21129000 OTRAS DEUDAS COMERCIALES POR PAGAR A CORTO PLAZO</v>
          </cell>
          <cell r="C932">
            <v>-192389813.17999998</v>
          </cell>
          <cell r="D932">
            <v>3625600240.6499996</v>
          </cell>
          <cell r="E932">
            <v>3523361524.7200003</v>
          </cell>
          <cell r="F932">
            <v>-90151097.25</v>
          </cell>
          <cell r="G932">
            <v>90151097.25</v>
          </cell>
        </row>
        <row r="933">
          <cell r="A933" t="str">
            <v>21129001</v>
          </cell>
          <cell r="B933" t="str">
            <v>21129001 OTRAS DEUDAS COMERCIALES POR PAGAR A CORTO PLAZO</v>
          </cell>
          <cell r="C933">
            <v>-24161901.940000001</v>
          </cell>
          <cell r="D933">
            <v>440814717.44</v>
          </cell>
          <cell r="E933">
            <v>465626516.05000001</v>
          </cell>
          <cell r="F933">
            <v>-48973700.550000004</v>
          </cell>
          <cell r="G933">
            <v>48973700.550000004</v>
          </cell>
        </row>
        <row r="934">
          <cell r="A934" t="str">
            <v>21129999</v>
          </cell>
          <cell r="B934" t="str">
            <v>21129999 CUENTA PUENTE PASIVOS</v>
          </cell>
          <cell r="C934">
            <v>-168227911.23999998</v>
          </cell>
          <cell r="D934">
            <v>3184785523.2099996</v>
          </cell>
          <cell r="E934">
            <v>3057735008.6700001</v>
          </cell>
          <cell r="F934">
            <v>-41177396.699999996</v>
          </cell>
          <cell r="G934">
            <v>41177396.699999996</v>
          </cell>
        </row>
        <row r="935">
          <cell r="A935" t="str">
            <v>21130000</v>
          </cell>
          <cell r="B935" t="str">
            <v>21130000 CONTRATISTAS (OBRA) POR PAGAR A CORTO PLAZO</v>
          </cell>
          <cell r="C935">
            <v>-602263837.27999997</v>
          </cell>
          <cell r="D935">
            <v>1236819777.0500002</v>
          </cell>
          <cell r="E935">
            <v>1159521881.02</v>
          </cell>
          <cell r="F935">
            <v>-524965941.25</v>
          </cell>
          <cell r="G935">
            <v>524965941.25</v>
          </cell>
        </row>
        <row r="936">
          <cell r="A936" t="str">
            <v>21131000</v>
          </cell>
          <cell r="B936" t="str">
            <v>21131000 CONTRATISTAS POR OBRAS EN BIENES DE DOMINIO PUBLICO POR PAGAR A CORTO PLAZO</v>
          </cell>
          <cell r="C936">
            <v>-602166191.13</v>
          </cell>
          <cell r="D936">
            <v>1236722130.9000001</v>
          </cell>
          <cell r="E936">
            <v>1159521881.02</v>
          </cell>
          <cell r="F936">
            <v>-524965941.25</v>
          </cell>
          <cell r="G936">
            <v>524965941.25</v>
          </cell>
        </row>
        <row r="937">
          <cell r="A937" t="str">
            <v>21131001</v>
          </cell>
          <cell r="B937" t="str">
            <v>21131001 CONTRATISTAS POR OBRAS EN BIENES DE DOMINIO PUBLICO POR PAGAR A CORTO PLAZO</v>
          </cell>
          <cell r="C937">
            <v>-602166191.13</v>
          </cell>
          <cell r="D937">
            <v>1236722130.9000001</v>
          </cell>
          <cell r="E937">
            <v>1159521881.02</v>
          </cell>
          <cell r="F937">
            <v>-524965941.25</v>
          </cell>
          <cell r="G937">
            <v>524965941.25</v>
          </cell>
        </row>
        <row r="938">
          <cell r="A938" t="str">
            <v>21132000</v>
          </cell>
          <cell r="B938" t="str">
            <v>21132000 CONTRATISTAS POR OBRAS EN BIENES PROPIOS POR PAGAR A CORTO PLAZO</v>
          </cell>
          <cell r="C938">
            <v>-97646.15</v>
          </cell>
          <cell r="D938">
            <v>97646.15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21132001</v>
          </cell>
          <cell r="B939" t="str">
            <v>21132001 CONTRATISTAS POR OBRAS EN BIENES PROPIOS POR PAGAR A CORTO PLAZO</v>
          </cell>
          <cell r="C939">
            <v>-97646.15</v>
          </cell>
          <cell r="D939">
            <v>97646.15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21140000</v>
          </cell>
          <cell r="B940" t="str">
            <v>21140000 PARTICIPACIONES Y APORTACIONES POR PAGAR A CORTO PLAZO</v>
          </cell>
          <cell r="C940">
            <v>-197040594.37</v>
          </cell>
          <cell r="D940">
            <v>529249706.86000001</v>
          </cell>
          <cell r="E940">
            <v>353108256.98000002</v>
          </cell>
          <cell r="F940">
            <v>-20899144.489999998</v>
          </cell>
          <cell r="G940">
            <v>20899144.489999998</v>
          </cell>
        </row>
        <row r="941">
          <cell r="A941" t="str">
            <v>21141000</v>
          </cell>
          <cell r="B941" t="str">
            <v>21141000 PARTICIPACIONES POR PAGAR A CORTO PLAZO</v>
          </cell>
          <cell r="C941">
            <v>-103503281.69</v>
          </cell>
          <cell r="D941">
            <v>376939221.31999999</v>
          </cell>
          <cell r="E941">
            <v>273438659.74000001</v>
          </cell>
          <cell r="F941">
            <v>-2720.11</v>
          </cell>
          <cell r="G941">
            <v>2720.11</v>
          </cell>
        </row>
        <row r="942">
          <cell r="A942" t="str">
            <v>21141001</v>
          </cell>
          <cell r="B942" t="str">
            <v>21141001 PARTICIPACIONES POR PAGAR A CORTO PLAZO</v>
          </cell>
          <cell r="C942">
            <v>-103503281.69</v>
          </cell>
          <cell r="D942">
            <v>376939221.31999999</v>
          </cell>
          <cell r="E942">
            <v>273438659.74000001</v>
          </cell>
          <cell r="F942">
            <v>-2720.11</v>
          </cell>
          <cell r="G942">
            <v>2720.11</v>
          </cell>
        </row>
        <row r="943">
          <cell r="A943" t="str">
            <v>21142000</v>
          </cell>
          <cell r="B943" t="str">
            <v>21142000 APORTACIONES POR PAGAR A CORTO PLAZO</v>
          </cell>
          <cell r="C943">
            <v>-93537312.680000007</v>
          </cell>
          <cell r="D943">
            <v>152310485.53999999</v>
          </cell>
          <cell r="E943">
            <v>79669597.239999995</v>
          </cell>
          <cell r="F943">
            <v>-20896424.379999999</v>
          </cell>
          <cell r="G943">
            <v>20896424.379999999</v>
          </cell>
        </row>
        <row r="944">
          <cell r="A944" t="str">
            <v>21142001</v>
          </cell>
          <cell r="B944" t="str">
            <v>21142001 APORTACIONES POR PAGAR A CORTO PLAZO</v>
          </cell>
          <cell r="C944">
            <v>-93537312.680000007</v>
          </cell>
          <cell r="D944">
            <v>152310485.53999999</v>
          </cell>
          <cell r="E944">
            <v>79669597.239999995</v>
          </cell>
          <cell r="F944">
            <v>-20896424.379999999</v>
          </cell>
          <cell r="G944">
            <v>20896424.379999999</v>
          </cell>
        </row>
        <row r="945">
          <cell r="A945" t="str">
            <v>21150000</v>
          </cell>
          <cell r="B945" t="str">
            <v>21150000 TRANSFERENCIAS OTORGADAS POR PAGAR A CORTO PLAZO</v>
          </cell>
          <cell r="C945">
            <v>-242774505.87</v>
          </cell>
          <cell r="D945">
            <v>714822727.89999998</v>
          </cell>
          <cell r="E945">
            <v>718850031.62999988</v>
          </cell>
          <cell r="F945">
            <v>-246801809.59999999</v>
          </cell>
          <cell r="G945">
            <v>246801809.59999999</v>
          </cell>
        </row>
        <row r="946">
          <cell r="A946" t="str">
            <v>21151000</v>
          </cell>
          <cell r="B946" t="str">
            <v>21151000 TRANSFERENCIAS INTERNAS Y ASIGNACIONES AL SECTOR PUBLICO</v>
          </cell>
          <cell r="C946">
            <v>-4715138.55</v>
          </cell>
          <cell r="D946">
            <v>2551312.6100000003</v>
          </cell>
          <cell r="E946">
            <v>3097278.68</v>
          </cell>
          <cell r="F946">
            <v>-5261104.62</v>
          </cell>
          <cell r="G946">
            <v>5261104.62</v>
          </cell>
        </row>
        <row r="947">
          <cell r="A947" t="str">
            <v>21151001</v>
          </cell>
          <cell r="B947" t="str">
            <v>21151001 TRANSFERENCIAS INTERNAS Y ASIGNACIONES AL SECTOR PUBLICO</v>
          </cell>
          <cell r="C947">
            <v>-4715138.55</v>
          </cell>
          <cell r="D947">
            <v>2551312.6100000003</v>
          </cell>
          <cell r="E947">
            <v>3097278.68</v>
          </cell>
          <cell r="F947">
            <v>-5261104.62</v>
          </cell>
          <cell r="G947">
            <v>5261104.62</v>
          </cell>
        </row>
        <row r="948">
          <cell r="A948" t="str">
            <v>21155000</v>
          </cell>
          <cell r="B948" t="str">
            <v>21155000 SUBSIDIOS Y SUBVENCIONES</v>
          </cell>
          <cell r="C948">
            <v>-222793129.13999999</v>
          </cell>
          <cell r="D948">
            <v>681631252.25999999</v>
          </cell>
          <cell r="E948">
            <v>696704351.65999997</v>
          </cell>
          <cell r="F948">
            <v>-237866228.53999999</v>
          </cell>
          <cell r="G948">
            <v>237866228.53999999</v>
          </cell>
        </row>
        <row r="949">
          <cell r="A949" t="str">
            <v>21155001</v>
          </cell>
          <cell r="B949" t="str">
            <v>21155001 SUBSIDIOS Y SUBVENCIONES</v>
          </cell>
          <cell r="C949">
            <v>-222793129.13999999</v>
          </cell>
          <cell r="D949">
            <v>681631252.25999999</v>
          </cell>
          <cell r="E949">
            <v>696704351.65999997</v>
          </cell>
          <cell r="F949">
            <v>-237866228.53999999</v>
          </cell>
          <cell r="G949">
            <v>237866228.53999999</v>
          </cell>
        </row>
        <row r="950">
          <cell r="A950" t="str">
            <v>21156000</v>
          </cell>
          <cell r="B950" t="str">
            <v>21156000 AYUDAS SOCIALES</v>
          </cell>
          <cell r="C950">
            <v>-15266238.18</v>
          </cell>
          <cell r="D950">
            <v>30640163.030000001</v>
          </cell>
          <cell r="E950">
            <v>19048401.289999999</v>
          </cell>
          <cell r="F950">
            <v>-3674476.44</v>
          </cell>
          <cell r="G950">
            <v>3674476.44</v>
          </cell>
        </row>
        <row r="951">
          <cell r="A951" t="str">
            <v>21156001</v>
          </cell>
          <cell r="B951" t="str">
            <v>21156001 AYUDAS SOCIALES</v>
          </cell>
          <cell r="C951">
            <v>-15266238.18</v>
          </cell>
          <cell r="D951">
            <v>30640163.030000001</v>
          </cell>
          <cell r="E951">
            <v>19048401.289999999</v>
          </cell>
          <cell r="F951">
            <v>-3674476.44</v>
          </cell>
          <cell r="G951">
            <v>3674476.44</v>
          </cell>
        </row>
        <row r="952">
          <cell r="A952" t="str">
            <v>21170000</v>
          </cell>
          <cell r="B952" t="str">
            <v>21170000 RETENCIONES Y CONTRIBUCIONES POR PAGAR A CORTO PLAZO</v>
          </cell>
          <cell r="C952">
            <v>-156727323.25999999</v>
          </cell>
          <cell r="D952">
            <v>958734290.13000023</v>
          </cell>
          <cell r="E952">
            <v>895322520.0200001</v>
          </cell>
          <cell r="F952">
            <v>-93315553.149999991</v>
          </cell>
          <cell r="G952">
            <v>93315553.149999991</v>
          </cell>
        </row>
        <row r="953">
          <cell r="A953" t="str">
            <v>21171000</v>
          </cell>
          <cell r="B953" t="str">
            <v>21171000 RETENCIONES DE IMPUESTOS POR PAGAR A CORTO PLAZO</v>
          </cell>
          <cell r="C953">
            <v>-31165832.559999995</v>
          </cell>
          <cell r="D953">
            <v>413791523.94</v>
          </cell>
          <cell r="E953">
            <v>453510154.58999997</v>
          </cell>
          <cell r="F953">
            <v>-70884463.210000008</v>
          </cell>
          <cell r="G953">
            <v>70884463.210000008</v>
          </cell>
        </row>
        <row r="954">
          <cell r="A954" t="str">
            <v>21171001</v>
          </cell>
          <cell r="B954" t="str">
            <v>21171001 ISR SUELDOS Y SALARIOS</v>
          </cell>
          <cell r="C954">
            <v>-31435094.169999994</v>
          </cell>
          <cell r="D954">
            <v>412844448.25</v>
          </cell>
          <cell r="E954">
            <v>452587943.06999999</v>
          </cell>
          <cell r="F954">
            <v>-71178588.99000001</v>
          </cell>
          <cell r="G954">
            <v>71178588.99000001</v>
          </cell>
        </row>
        <row r="955">
          <cell r="A955" t="str">
            <v>21171002</v>
          </cell>
          <cell r="B955" t="str">
            <v>21171002 ISR ASIMILABLES A SALARIOS</v>
          </cell>
          <cell r="C955">
            <v>950310.75</v>
          </cell>
          <cell r="D955">
            <v>624159.59</v>
          </cell>
          <cell r="E955">
            <v>316513.39999999997</v>
          </cell>
          <cell r="F955">
            <v>1257956.9400000002</v>
          </cell>
          <cell r="G955">
            <v>-1257956.9400000002</v>
          </cell>
        </row>
        <row r="956">
          <cell r="A956" t="str">
            <v>21171003</v>
          </cell>
          <cell r="B956" t="str">
            <v>21171003 ISR SERVICIOS PROFESIONALES</v>
          </cell>
          <cell r="C956">
            <v>-199272.18</v>
          </cell>
          <cell r="D956">
            <v>51055.1</v>
          </cell>
          <cell r="E956">
            <v>532967.43999999994</v>
          </cell>
          <cell r="F956">
            <v>-681184.52</v>
          </cell>
          <cell r="G956">
            <v>681184.52</v>
          </cell>
        </row>
        <row r="957">
          <cell r="A957" t="str">
            <v>21171004</v>
          </cell>
          <cell r="B957" t="str">
            <v>21171004 ISR ARRENDAMIENTO DE INMUEBLES</v>
          </cell>
          <cell r="C957">
            <v>-481776.95999999996</v>
          </cell>
          <cell r="D957">
            <v>271861</v>
          </cell>
          <cell r="E957">
            <v>72730.679999999993</v>
          </cell>
          <cell r="F957">
            <v>-282646.6399999999</v>
          </cell>
          <cell r="G957">
            <v>282646.6399999999</v>
          </cell>
        </row>
        <row r="958">
          <cell r="A958" t="str">
            <v>21172000</v>
          </cell>
          <cell r="B958" t="str">
            <v>21172000 RETENCIONES Y APORTACIONES DEL SISTEMA DE SEGURIDAD SOCIAL POR PAGAR A CORTO PLAZO</v>
          </cell>
          <cell r="C958">
            <v>-86107308.86999999</v>
          </cell>
          <cell r="D958">
            <v>341926203.80000019</v>
          </cell>
          <cell r="E958">
            <v>259495708.38999996</v>
          </cell>
          <cell r="F958">
            <v>-3676813.4600000004</v>
          </cell>
          <cell r="G958">
            <v>3676813.4600000004</v>
          </cell>
        </row>
        <row r="959">
          <cell r="A959" t="str">
            <v>21172001</v>
          </cell>
          <cell r="B959" t="str">
            <v>21172001 RETENCION FONDO DE PENSIONES BUROCRATAS</v>
          </cell>
          <cell r="C959">
            <v>-6170388.3200000003</v>
          </cell>
          <cell r="D959">
            <v>12249988.640000001</v>
          </cell>
          <cell r="E959">
            <v>6079600.3200000003</v>
          </cell>
          <cell r="F959">
            <v>0</v>
          </cell>
          <cell r="G959">
            <v>0</v>
          </cell>
        </row>
        <row r="960">
          <cell r="A960" t="str">
            <v>21172002</v>
          </cell>
          <cell r="B960" t="str">
            <v>21172002 RETENCION FONDO DE PENSIONES MAGISTERIO ESTATAL</v>
          </cell>
          <cell r="C960">
            <v>-8952310.5399999991</v>
          </cell>
          <cell r="D960">
            <v>17467079.989999998</v>
          </cell>
          <cell r="E960">
            <v>8663140.4700000007</v>
          </cell>
          <cell r="F960">
            <v>-148371.01999999999</v>
          </cell>
          <cell r="G960">
            <v>148371.01999999999</v>
          </cell>
        </row>
        <row r="961">
          <cell r="A961" t="str">
            <v>21172003</v>
          </cell>
          <cell r="B961" t="str">
            <v>21172003 APORTACION FONDO DE PENSIONES BUROCRATAS</v>
          </cell>
          <cell r="C961">
            <v>-7903094.3600000003</v>
          </cell>
          <cell r="D961">
            <v>15806576.48</v>
          </cell>
          <cell r="E961">
            <v>7903482.1200000001</v>
          </cell>
          <cell r="F961">
            <v>0</v>
          </cell>
          <cell r="G961">
            <v>0</v>
          </cell>
        </row>
        <row r="962">
          <cell r="A962" t="str">
            <v>21172004</v>
          </cell>
          <cell r="B962" t="str">
            <v>21172004 APORTACION FONDO DE PENSIONES MAGISTERIO ESTATAL</v>
          </cell>
          <cell r="C962">
            <v>-6741085</v>
          </cell>
          <cell r="D962">
            <v>17053756.600000001</v>
          </cell>
          <cell r="E962">
            <v>12103367.939999999</v>
          </cell>
          <cell r="F962">
            <v>-1790696.34</v>
          </cell>
          <cell r="G962">
            <v>1790696.34</v>
          </cell>
        </row>
        <row r="963">
          <cell r="A963" t="str">
            <v>21172005</v>
          </cell>
          <cell r="B963" t="str">
            <v>21172005 PRESTAMOS A CORTO PLAZO BUROCRATAS</v>
          </cell>
          <cell r="C963">
            <v>-1403402.36</v>
          </cell>
          <cell r="D963">
            <v>2766626.55</v>
          </cell>
          <cell r="E963">
            <v>1363224.19</v>
          </cell>
          <cell r="F963">
            <v>0</v>
          </cell>
          <cell r="G963">
            <v>0</v>
          </cell>
        </row>
        <row r="964">
          <cell r="A964" t="str">
            <v>21172006</v>
          </cell>
          <cell r="B964" t="str">
            <v>21172006 PRESTAMOS A CORTO PLAZO MAGISTERIO ESTATAL</v>
          </cell>
          <cell r="C964">
            <v>-1833940.92</v>
          </cell>
          <cell r="D964">
            <v>5404477.9000000004</v>
          </cell>
          <cell r="E964">
            <v>3570536.98</v>
          </cell>
          <cell r="F964">
            <v>0</v>
          </cell>
          <cell r="G964">
            <v>0</v>
          </cell>
        </row>
        <row r="965">
          <cell r="A965" t="str">
            <v>21172008</v>
          </cell>
          <cell r="B965" t="str">
            <v>21172008 PRESTAMOS HIPOTECARIOS MAGISTERIO ESTATAL</v>
          </cell>
          <cell r="C965">
            <v>-0.02</v>
          </cell>
          <cell r="D965">
            <v>0.02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21172011</v>
          </cell>
          <cell r="B966" t="str">
            <v>21172011 LOTES FUNERARIOS BUROCRATAS</v>
          </cell>
          <cell r="C966">
            <v>-16205.87</v>
          </cell>
          <cell r="D966">
            <v>21607.02</v>
          </cell>
          <cell r="E966">
            <v>10737.5</v>
          </cell>
          <cell r="F966">
            <v>-5336.35</v>
          </cell>
          <cell r="G966">
            <v>5336.35</v>
          </cell>
        </row>
        <row r="967">
          <cell r="A967" t="str">
            <v>21172012</v>
          </cell>
          <cell r="B967" t="str">
            <v>21172012 LOTES FUNERARIOS MAGISTERIO ESTATAL</v>
          </cell>
          <cell r="C967">
            <v>-22440.880000000001</v>
          </cell>
          <cell r="D967">
            <v>38801.46</v>
          </cell>
          <cell r="E967">
            <v>16360.58</v>
          </cell>
          <cell r="F967">
            <v>0</v>
          </cell>
          <cell r="G967">
            <v>0</v>
          </cell>
        </row>
        <row r="968">
          <cell r="A968" t="str">
            <v>21172013</v>
          </cell>
          <cell r="B968" t="str">
            <v>21172013 PRESTAMOS EMERGENTES BUROCRATAS</v>
          </cell>
          <cell r="C968">
            <v>-11220175.779999999</v>
          </cell>
          <cell r="D968">
            <v>22360542.34</v>
          </cell>
          <cell r="E968">
            <v>11140366.560000001</v>
          </cell>
          <cell r="F968">
            <v>0</v>
          </cell>
          <cell r="G968">
            <v>0</v>
          </cell>
        </row>
        <row r="969">
          <cell r="A969" t="str">
            <v>21172014</v>
          </cell>
          <cell r="B969" t="str">
            <v>21172014 PRESTAMOS EMERGENTES MAGISTERIO ESTATAL</v>
          </cell>
          <cell r="C969">
            <v>-7031643.1399999997</v>
          </cell>
          <cell r="D969">
            <v>21273316.059999999</v>
          </cell>
          <cell r="E969">
            <v>14241672.92</v>
          </cell>
          <cell r="F969">
            <v>0</v>
          </cell>
          <cell r="G969">
            <v>0</v>
          </cell>
        </row>
        <row r="970">
          <cell r="A970" t="str">
            <v>21172015</v>
          </cell>
          <cell r="B970" t="str">
            <v>21172015 CREDITO PENSIONES BUROCRATAS</v>
          </cell>
          <cell r="C970">
            <v>0</v>
          </cell>
          <cell r="D970">
            <v>1579.38</v>
          </cell>
          <cell r="E970">
            <v>1579.38</v>
          </cell>
          <cell r="F970">
            <v>0</v>
          </cell>
          <cell r="G970">
            <v>0</v>
          </cell>
        </row>
        <row r="971">
          <cell r="A971" t="str">
            <v>21172017</v>
          </cell>
          <cell r="B971" t="str">
            <v>21172017 OTROS SEGUROS BUROCRATAS</v>
          </cell>
          <cell r="C971">
            <v>4078.62</v>
          </cell>
          <cell r="D971">
            <v>1791.6</v>
          </cell>
          <cell r="E971">
            <v>449.28</v>
          </cell>
          <cell r="F971">
            <v>5420.94</v>
          </cell>
          <cell r="G971">
            <v>-5420.94</v>
          </cell>
        </row>
        <row r="972">
          <cell r="A972" t="str">
            <v>21172019</v>
          </cell>
          <cell r="B972" t="str">
            <v>21172019 APORTACION VOLUNTARIA AL PROACER MAGISTERIO ESTATAL</v>
          </cell>
          <cell r="C972">
            <v>-1734.51</v>
          </cell>
          <cell r="D972">
            <v>2890.85</v>
          </cell>
          <cell r="E972">
            <v>1156.3399999999999</v>
          </cell>
          <cell r="F972">
            <v>0</v>
          </cell>
          <cell r="G972">
            <v>0</v>
          </cell>
        </row>
        <row r="973">
          <cell r="A973" t="str">
            <v>21172024</v>
          </cell>
          <cell r="B973" t="str">
            <v>21172024 CREDITOS FOVISSSTE BUROCRATAS</v>
          </cell>
          <cell r="C973">
            <v>-1870.49</v>
          </cell>
          <cell r="D973">
            <v>5611.47</v>
          </cell>
          <cell r="E973">
            <v>3740.98</v>
          </cell>
          <cell r="F973">
            <v>0</v>
          </cell>
          <cell r="G973">
            <v>0</v>
          </cell>
        </row>
        <row r="974">
          <cell r="A974" t="str">
            <v>21172026</v>
          </cell>
          <cell r="B974" t="str">
            <v>21172026 APORTACION PATRONAL AL FOVI</v>
          </cell>
          <cell r="C974">
            <v>-5662827.2000000002</v>
          </cell>
          <cell r="D974">
            <v>10586140.33</v>
          </cell>
          <cell r="E974">
            <v>5199619.43</v>
          </cell>
          <cell r="F974">
            <v>-276306.3</v>
          </cell>
          <cell r="G974">
            <v>276306.3</v>
          </cell>
        </row>
        <row r="975">
          <cell r="A975" t="str">
            <v>21172027</v>
          </cell>
          <cell r="B975" t="str">
            <v>21172027 CREDITO ISSSTE BUROCRATAS</v>
          </cell>
          <cell r="C975">
            <v>-1534.1</v>
          </cell>
          <cell r="D975">
            <v>4602.3</v>
          </cell>
          <cell r="E975">
            <v>3068.2</v>
          </cell>
          <cell r="F975">
            <v>0</v>
          </cell>
          <cell r="G975">
            <v>0</v>
          </cell>
        </row>
        <row r="976">
          <cell r="A976" t="str">
            <v>21172028</v>
          </cell>
          <cell r="B976" t="str">
            <v>21172028 ISSSTE RETENCION BUROCRATAS</v>
          </cell>
          <cell r="C976">
            <v>-7654084.1200000001</v>
          </cell>
          <cell r="D976">
            <v>11569661.9</v>
          </cell>
          <cell r="E976">
            <v>3915577.78</v>
          </cell>
          <cell r="F976">
            <v>0</v>
          </cell>
          <cell r="G976">
            <v>0</v>
          </cell>
        </row>
        <row r="977">
          <cell r="A977" t="str">
            <v>21172029</v>
          </cell>
          <cell r="B977" t="str">
            <v>21172029 ISSSTE RETENCION MAGISTERIO ESTATAL</v>
          </cell>
          <cell r="C977">
            <v>-4166386.95</v>
          </cell>
          <cell r="D977">
            <v>7778878.8399999999</v>
          </cell>
          <cell r="E977">
            <v>3612491.89</v>
          </cell>
          <cell r="F977">
            <v>0</v>
          </cell>
          <cell r="G977">
            <v>0</v>
          </cell>
        </row>
        <row r="978">
          <cell r="A978" t="str">
            <v>21172030</v>
          </cell>
          <cell r="B978" t="str">
            <v>21172030 APORTACION PATRONAL ISSSTE BUROCRATAS</v>
          </cell>
          <cell r="C978">
            <v>-141754.29</v>
          </cell>
          <cell r="D978">
            <v>9861900.4000000004</v>
          </cell>
          <cell r="E978">
            <v>9720146.1099999994</v>
          </cell>
          <cell r="F978">
            <v>0</v>
          </cell>
          <cell r="G978">
            <v>0</v>
          </cell>
        </row>
        <row r="979">
          <cell r="A979" t="str">
            <v>21172031</v>
          </cell>
          <cell r="B979" t="str">
            <v>21172031 APORTACION PATRONAL ISSSTE MAGISTERIO ESTATAL</v>
          </cell>
          <cell r="C979">
            <v>-11267259.359999999</v>
          </cell>
          <cell r="D979">
            <v>20040456.219999999</v>
          </cell>
          <cell r="E979">
            <v>8773196.8599999994</v>
          </cell>
          <cell r="F979">
            <v>0</v>
          </cell>
          <cell r="G979">
            <v>0</v>
          </cell>
        </row>
        <row r="980">
          <cell r="A980" t="str">
            <v>21172032</v>
          </cell>
          <cell r="B980" t="str">
            <v>21172032 RETENCION DE ABONO FOVI MAGISTERIO</v>
          </cell>
          <cell r="C980">
            <v>-4638653.0999999996</v>
          </cell>
          <cell r="D980">
            <v>9281206.0800000001</v>
          </cell>
          <cell r="E980">
            <v>4642552.9800000004</v>
          </cell>
          <cell r="F980">
            <v>0</v>
          </cell>
          <cell r="G980">
            <v>0</v>
          </cell>
        </row>
        <row r="981">
          <cell r="A981" t="str">
            <v>21172041</v>
          </cell>
          <cell r="B981" t="str">
            <v>21172041 APORTACION  FONDO DE PENSIONES ESTATAL SUBSIDIADO</v>
          </cell>
          <cell r="C981">
            <v>-35111.71</v>
          </cell>
          <cell r="D981">
            <v>35569.25</v>
          </cell>
          <cell r="E981">
            <v>457.74</v>
          </cell>
          <cell r="F981">
            <v>-0.2</v>
          </cell>
          <cell r="G981">
            <v>0.2</v>
          </cell>
        </row>
        <row r="982">
          <cell r="A982" t="str">
            <v>21172043</v>
          </cell>
          <cell r="B982" t="str">
            <v>21172043 APORTACION PATRONAL AL FOVI ESTATAL SUBSIDIADO</v>
          </cell>
          <cell r="C982">
            <v>216.4</v>
          </cell>
          <cell r="D982">
            <v>0</v>
          </cell>
          <cell r="E982">
            <v>216.4</v>
          </cell>
          <cell r="F982">
            <v>0</v>
          </cell>
          <cell r="G982">
            <v>0</v>
          </cell>
        </row>
        <row r="983">
          <cell r="A983" t="str">
            <v>21172044</v>
          </cell>
          <cell r="B983" t="str">
            <v>21172044 APORTACION PATRONAL ISSSTE ESTATAL SUBSIDIADO</v>
          </cell>
          <cell r="C983">
            <v>371.74</v>
          </cell>
          <cell r="D983">
            <v>0</v>
          </cell>
          <cell r="E983">
            <v>371.74</v>
          </cell>
          <cell r="F983">
            <v>0</v>
          </cell>
          <cell r="G983">
            <v>0</v>
          </cell>
        </row>
        <row r="984">
          <cell r="A984" t="str">
            <v>21172046</v>
          </cell>
          <cell r="B984" t="str">
            <v>21172046 APORTACION PATRONAL SAR ESTATAL SUBSIDIADO</v>
          </cell>
          <cell r="C984">
            <v>86.56</v>
          </cell>
          <cell r="D984">
            <v>0</v>
          </cell>
          <cell r="E984">
            <v>86.56</v>
          </cell>
          <cell r="F984">
            <v>0</v>
          </cell>
          <cell r="G984">
            <v>0</v>
          </cell>
        </row>
        <row r="985">
          <cell r="A985" t="str">
            <v>21172052</v>
          </cell>
          <cell r="B985" t="str">
            <v>21172052 PRESTAMOS EMERGENTES ESTATAL SUBSIDIADO</v>
          </cell>
          <cell r="C985">
            <v>1987.16</v>
          </cell>
          <cell r="D985">
            <v>0</v>
          </cell>
          <cell r="E985">
            <v>1987.16</v>
          </cell>
          <cell r="F985">
            <v>0</v>
          </cell>
          <cell r="G985">
            <v>0</v>
          </cell>
        </row>
        <row r="986">
          <cell r="A986" t="str">
            <v>21172053</v>
          </cell>
          <cell r="B986" t="str">
            <v>21172053 CREDITO PENSIONES ESTATAL SUBSIDIADO</v>
          </cell>
          <cell r="C986">
            <v>-22510.6</v>
          </cell>
          <cell r="D986">
            <v>22510.6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21172055</v>
          </cell>
          <cell r="B987" t="str">
            <v>21172055 RETENCION DE ABONO FOVI ESTATAL SUBSIDIADO</v>
          </cell>
          <cell r="C987">
            <v>668.13</v>
          </cell>
          <cell r="D987">
            <v>0</v>
          </cell>
          <cell r="E987">
            <v>668.13</v>
          </cell>
          <cell r="F987">
            <v>0</v>
          </cell>
          <cell r="G987">
            <v>0</v>
          </cell>
        </row>
        <row r="988">
          <cell r="A988" t="str">
            <v>21172056</v>
          </cell>
          <cell r="B988" t="str">
            <v>21172056 ISSSTE RETENCION ESTATAL SUBSIDIADO</v>
          </cell>
          <cell r="C988">
            <v>153.07</v>
          </cell>
          <cell r="D988">
            <v>0</v>
          </cell>
          <cell r="E988">
            <v>153.07</v>
          </cell>
          <cell r="F988">
            <v>0</v>
          </cell>
          <cell r="G988">
            <v>0</v>
          </cell>
        </row>
        <row r="989">
          <cell r="A989" t="str">
            <v>21172057</v>
          </cell>
          <cell r="B989" t="str">
            <v>21172057 RETENCION FONDO DE PENSIONES ESTATAL SUBSIDIADO</v>
          </cell>
          <cell r="C989">
            <v>-27011.079999999998</v>
          </cell>
          <cell r="D989">
            <v>27360.959999999999</v>
          </cell>
          <cell r="E989">
            <v>349.88</v>
          </cell>
          <cell r="F989">
            <v>0</v>
          </cell>
          <cell r="G989">
            <v>0</v>
          </cell>
        </row>
        <row r="990">
          <cell r="A990" t="str">
            <v>21172059</v>
          </cell>
          <cell r="B990" t="str">
            <v>21172059 PRESTAMO A CORTO PLAZO ESTATAL SUBSIDIADO</v>
          </cell>
          <cell r="C990">
            <v>-20126.310000000001</v>
          </cell>
          <cell r="D990">
            <v>20833.2</v>
          </cell>
          <cell r="E990">
            <v>706.89</v>
          </cell>
          <cell r="F990">
            <v>0</v>
          </cell>
          <cell r="G990">
            <v>0</v>
          </cell>
        </row>
        <row r="991">
          <cell r="A991" t="str">
            <v>21172061</v>
          </cell>
          <cell r="B991" t="str">
            <v>21172061 APORTACION PATRONAL RETIRO MAGISTERIO FEDERAL</v>
          </cell>
          <cell r="C991">
            <v>0</v>
          </cell>
          <cell r="D991">
            <v>9329201.6699999999</v>
          </cell>
          <cell r="E991">
            <v>9329201.6699999999</v>
          </cell>
          <cell r="F991">
            <v>0</v>
          </cell>
          <cell r="G991">
            <v>0</v>
          </cell>
        </row>
        <row r="992">
          <cell r="A992" t="str">
            <v>21172062</v>
          </cell>
          <cell r="B992" t="str">
            <v>21172062 APORTACION PATRONAL METLIFE 17 % MAGISTERIO FEDERAL</v>
          </cell>
          <cell r="C992">
            <v>0</v>
          </cell>
          <cell r="D992">
            <v>8611463.7100000009</v>
          </cell>
          <cell r="E992">
            <v>8611463.7100000009</v>
          </cell>
          <cell r="F992">
            <v>0</v>
          </cell>
          <cell r="G992">
            <v>0</v>
          </cell>
        </row>
        <row r="993">
          <cell r="A993" t="str">
            <v>21172064</v>
          </cell>
          <cell r="B993" t="str">
            <v>21172064 APORTACION PATRONAL CESANTIA EN EDAD AVANZADA Y VEJEZ MAGISTERIO FEDERAL</v>
          </cell>
          <cell r="C993">
            <v>0</v>
          </cell>
          <cell r="D993">
            <v>14810091.43</v>
          </cell>
          <cell r="E993">
            <v>14810091.43</v>
          </cell>
          <cell r="F993">
            <v>0</v>
          </cell>
          <cell r="G993">
            <v>0</v>
          </cell>
        </row>
        <row r="994">
          <cell r="A994" t="str">
            <v>21172065</v>
          </cell>
          <cell r="B994" t="str">
            <v>21172065 APORTACION PATRONAL FOVISSSTE MAGISTERIO FEDERAL MAGISTERIO FEDERAL</v>
          </cell>
          <cell r="C994">
            <v>0</v>
          </cell>
          <cell r="D994">
            <v>23323054.989999998</v>
          </cell>
          <cell r="E994">
            <v>23323054.989999998</v>
          </cell>
          <cell r="F994">
            <v>0</v>
          </cell>
          <cell r="G994">
            <v>0</v>
          </cell>
        </row>
        <row r="995">
          <cell r="A995" t="str">
            <v>21172068</v>
          </cell>
          <cell r="B995" t="str">
            <v>21172068 RETENCION FOVISSSTE MAGISTERIO FEDERAL</v>
          </cell>
          <cell r="C995">
            <v>0</v>
          </cell>
          <cell r="D995">
            <v>10.76</v>
          </cell>
          <cell r="E995">
            <v>10.76</v>
          </cell>
          <cell r="F995">
            <v>0</v>
          </cell>
          <cell r="G995">
            <v>0</v>
          </cell>
        </row>
        <row r="996">
          <cell r="A996" t="str">
            <v>21172070</v>
          </cell>
          <cell r="B996" t="str">
            <v>21172070 LOTES FUNERARIOS MAGISTERIO FEDERAL</v>
          </cell>
          <cell r="C996">
            <v>0</v>
          </cell>
          <cell r="D996">
            <v>16217.8</v>
          </cell>
          <cell r="E996">
            <v>16217.8</v>
          </cell>
          <cell r="F996">
            <v>0</v>
          </cell>
          <cell r="G996">
            <v>0</v>
          </cell>
        </row>
        <row r="997">
          <cell r="A997" t="str">
            <v>21172071</v>
          </cell>
          <cell r="B997" t="str">
            <v>21172071 PRESTAMO PROACER MAGISTERIO FEDERAL</v>
          </cell>
          <cell r="C997">
            <v>0.02</v>
          </cell>
          <cell r="D997">
            <v>170127.38</v>
          </cell>
          <cell r="E997">
            <v>170127.38</v>
          </cell>
          <cell r="F997">
            <v>0.02</v>
          </cell>
          <cell r="G997">
            <v>-0.02</v>
          </cell>
        </row>
        <row r="998">
          <cell r="A998" t="str">
            <v>21172072</v>
          </cell>
          <cell r="B998" t="str">
            <v>21172072 APORTACION PATRONAL AHORRO SOLIDARIO MAGISTERIO FEDERAL</v>
          </cell>
          <cell r="C998">
            <v>0</v>
          </cell>
          <cell r="D998">
            <v>4509579.57</v>
          </cell>
          <cell r="E998">
            <v>4509579.57</v>
          </cell>
          <cell r="F998">
            <v>0</v>
          </cell>
          <cell r="G998">
            <v>0</v>
          </cell>
        </row>
        <row r="999">
          <cell r="A999" t="str">
            <v>21172073</v>
          </cell>
          <cell r="B999" t="str">
            <v>21172073 SEGURO DE RETIRO CESANTIA EN EDAD AVANZADA Y VEJEZ</v>
          </cell>
          <cell r="C999">
            <v>0</v>
          </cell>
          <cell r="D999">
            <v>28570697.760000002</v>
          </cell>
          <cell r="E999">
            <v>28570697.760000002</v>
          </cell>
          <cell r="F999">
            <v>0</v>
          </cell>
          <cell r="G999">
            <v>0</v>
          </cell>
        </row>
        <row r="1000">
          <cell r="A1000" t="str">
            <v>21172074</v>
          </cell>
          <cell r="B1000" t="str">
            <v>21172074 SEGURO DE INVALIDEZ Y VIDA</v>
          </cell>
          <cell r="C1000">
            <v>0</v>
          </cell>
          <cell r="D1000">
            <v>2914768.66</v>
          </cell>
          <cell r="E1000">
            <v>2914768.66</v>
          </cell>
          <cell r="F1000">
            <v>0</v>
          </cell>
          <cell r="G1000">
            <v>0</v>
          </cell>
        </row>
        <row r="1001">
          <cell r="A1001" t="str">
            <v>21172075</v>
          </cell>
          <cell r="B1001" t="str">
            <v>21172075 SEGURO DE SERVICIOS SOCIALES Y CULTURALES</v>
          </cell>
          <cell r="C1001">
            <v>0</v>
          </cell>
          <cell r="D1001">
            <v>2331612.7200000002</v>
          </cell>
          <cell r="E1001">
            <v>2331612.7200000002</v>
          </cell>
          <cell r="F1001">
            <v>0</v>
          </cell>
          <cell r="G1001">
            <v>0</v>
          </cell>
        </row>
        <row r="1002">
          <cell r="A1002" t="str">
            <v>21172076</v>
          </cell>
          <cell r="B1002" t="str">
            <v>21172076 SEGURO DE SALUD</v>
          </cell>
          <cell r="C1002">
            <v>0</v>
          </cell>
          <cell r="D1002">
            <v>15742698.17</v>
          </cell>
          <cell r="E1002">
            <v>15742698.17</v>
          </cell>
          <cell r="F1002">
            <v>0</v>
          </cell>
          <cell r="G1002">
            <v>0</v>
          </cell>
        </row>
        <row r="1003">
          <cell r="A1003" t="str">
            <v>21172077</v>
          </cell>
          <cell r="B1003" t="str">
            <v>21172077 PRESTAMO ADICIONAL ISSSTE</v>
          </cell>
          <cell r="C1003">
            <v>0</v>
          </cell>
          <cell r="D1003">
            <v>13696.92</v>
          </cell>
          <cell r="E1003">
            <v>13696.92</v>
          </cell>
          <cell r="F1003">
            <v>0</v>
          </cell>
          <cell r="G1003">
            <v>0</v>
          </cell>
        </row>
        <row r="1004">
          <cell r="A1004" t="str">
            <v>21172078</v>
          </cell>
          <cell r="B1004" t="str">
            <v>21172078 ISSSTE AHORRO</v>
          </cell>
          <cell r="C1004">
            <v>0</v>
          </cell>
          <cell r="D1004">
            <v>1387554.61</v>
          </cell>
          <cell r="E1004">
            <v>1387554.61</v>
          </cell>
          <cell r="F1004">
            <v>0</v>
          </cell>
          <cell r="G1004">
            <v>0</v>
          </cell>
        </row>
        <row r="1005">
          <cell r="A1005" t="str">
            <v>21172080</v>
          </cell>
          <cell r="B1005" t="str">
            <v>21172080 SEGURO DE RIESGOS DE TRABAJO</v>
          </cell>
          <cell r="C1005">
            <v>0</v>
          </cell>
          <cell r="D1005">
            <v>3498379.26</v>
          </cell>
          <cell r="E1005">
            <v>3498379.26</v>
          </cell>
          <cell r="F1005">
            <v>0</v>
          </cell>
          <cell r="G1005">
            <v>0</v>
          </cell>
        </row>
        <row r="1006">
          <cell r="A1006" t="str">
            <v>21172082</v>
          </cell>
          <cell r="B1006" t="str">
            <v>21172082 APORTACION PATRONAL SEGURO DE SALUD</v>
          </cell>
          <cell r="C1006">
            <v>0</v>
          </cell>
          <cell r="D1006">
            <v>37759216.280000001</v>
          </cell>
          <cell r="E1006">
            <v>37759216.280000001</v>
          </cell>
          <cell r="F1006">
            <v>0</v>
          </cell>
          <cell r="G1006">
            <v>0</v>
          </cell>
        </row>
        <row r="1007">
          <cell r="A1007" t="str">
            <v>21172083</v>
          </cell>
          <cell r="B1007" t="str">
            <v>21172083 SEGURO DE INVALIDEZ Y VIDA</v>
          </cell>
          <cell r="C1007">
            <v>0</v>
          </cell>
          <cell r="D1007">
            <v>2914768.66</v>
          </cell>
          <cell r="E1007">
            <v>2914768.66</v>
          </cell>
          <cell r="F1007">
            <v>0</v>
          </cell>
          <cell r="G1007">
            <v>0</v>
          </cell>
        </row>
        <row r="1008">
          <cell r="A1008" t="str">
            <v>21172084</v>
          </cell>
          <cell r="B1008" t="str">
            <v>21172084 SEGURO DE SERVICIOS SOCIALES Y CULTURALES</v>
          </cell>
          <cell r="C1008">
            <v>0</v>
          </cell>
          <cell r="D1008">
            <v>2331612.7200000002</v>
          </cell>
          <cell r="E1008">
            <v>2331612.7200000002</v>
          </cell>
          <cell r="F1008">
            <v>0</v>
          </cell>
          <cell r="G1008">
            <v>0</v>
          </cell>
        </row>
        <row r="1009">
          <cell r="A1009" t="str">
            <v>21172086</v>
          </cell>
          <cell r="B1009" t="str">
            <v>21172086 CAJA HIPODROMO COESVI BUROCRATAS</v>
          </cell>
          <cell r="C1009">
            <v>-1336.71</v>
          </cell>
          <cell r="D1009">
            <v>4010.13</v>
          </cell>
          <cell r="E1009">
            <v>2673.42</v>
          </cell>
          <cell r="F1009">
            <v>0</v>
          </cell>
          <cell r="G1009">
            <v>0</v>
          </cell>
        </row>
        <row r="1010">
          <cell r="A1010" t="str">
            <v>21172907</v>
          </cell>
          <cell r="B1010" t="str">
            <v>21172907 CUOTAS DEL ISSSTE (L1) TELEBACHILLERATO</v>
          </cell>
          <cell r="C1010">
            <v>-1177982.8500000001</v>
          </cell>
          <cell r="D1010">
            <v>3674.16</v>
          </cell>
          <cell r="E1010">
            <v>287215.52</v>
          </cell>
          <cell r="F1010">
            <v>-1461524.21</v>
          </cell>
          <cell r="G1010">
            <v>1461524.21</v>
          </cell>
        </row>
        <row r="1011">
          <cell r="A1011" t="str">
            <v>21174000</v>
          </cell>
          <cell r="B1011" t="str">
            <v>21174000 RETENCIONES NOMINA MAGISTERIO FEDERAL POR PAGAR A CORTO PLAZO</v>
          </cell>
          <cell r="C1011">
            <v>-1020769.17</v>
          </cell>
          <cell r="D1011">
            <v>143148712.87000003</v>
          </cell>
          <cell r="E1011">
            <v>143107167.39000002</v>
          </cell>
          <cell r="F1011">
            <v>-979223.69000000006</v>
          </cell>
          <cell r="G1011">
            <v>979223.69000000006</v>
          </cell>
        </row>
        <row r="1012">
          <cell r="A1012" t="str">
            <v>21174001</v>
          </cell>
          <cell r="B1012" t="str">
            <v>21174001 REINTEGRO A PDAS PRESUPUESTALES</v>
          </cell>
          <cell r="C1012">
            <v>-52922.64</v>
          </cell>
          <cell r="D1012">
            <v>328157.09999999998</v>
          </cell>
          <cell r="E1012">
            <v>286611.62</v>
          </cell>
          <cell r="F1012">
            <v>-11377.16</v>
          </cell>
          <cell r="G1012">
            <v>11377.16</v>
          </cell>
        </row>
        <row r="1013">
          <cell r="A1013" t="str">
            <v>21174002</v>
          </cell>
          <cell r="B1013" t="str">
            <v>21174002 DESCUENTO FORTE</v>
          </cell>
          <cell r="C1013">
            <v>0</v>
          </cell>
          <cell r="D1013">
            <v>825706.73</v>
          </cell>
          <cell r="E1013">
            <v>825706.73</v>
          </cell>
          <cell r="F1013">
            <v>0</v>
          </cell>
          <cell r="G1013">
            <v>0</v>
          </cell>
        </row>
        <row r="1014">
          <cell r="A1014" t="str">
            <v>21174003</v>
          </cell>
          <cell r="B1014" t="str">
            <v>21174003 SEGURO INSTITUCIONAL</v>
          </cell>
          <cell r="C1014">
            <v>0</v>
          </cell>
          <cell r="D1014">
            <v>419514.97</v>
          </cell>
          <cell r="E1014">
            <v>419514.97</v>
          </cell>
          <cell r="F1014">
            <v>0</v>
          </cell>
          <cell r="G1014">
            <v>0</v>
          </cell>
        </row>
        <row r="1015">
          <cell r="A1015" t="str">
            <v>21174004</v>
          </cell>
          <cell r="B1015" t="str">
            <v>21174004 SEGURO INDIVIDUAL</v>
          </cell>
          <cell r="C1015">
            <v>0</v>
          </cell>
          <cell r="D1015">
            <v>13112800.57</v>
          </cell>
          <cell r="E1015">
            <v>13112800.57</v>
          </cell>
          <cell r="F1015">
            <v>0</v>
          </cell>
          <cell r="G1015">
            <v>0</v>
          </cell>
        </row>
        <row r="1016">
          <cell r="A1016" t="str">
            <v>21174005</v>
          </cell>
          <cell r="B1016" t="str">
            <v>21174005 PRESTAMO HIPOTECARIO CRECIENTE FOVISSSTE</v>
          </cell>
          <cell r="C1016">
            <v>0</v>
          </cell>
          <cell r="D1016">
            <v>5018702.34</v>
          </cell>
          <cell r="E1016">
            <v>5018702.34</v>
          </cell>
          <cell r="F1016">
            <v>0</v>
          </cell>
          <cell r="G1016">
            <v>0</v>
          </cell>
        </row>
        <row r="1017">
          <cell r="A1017" t="str">
            <v>21174006</v>
          </cell>
          <cell r="B1017" t="str">
            <v>21174006 SEGURO DE VIDA ADICIONAL</v>
          </cell>
          <cell r="C1017">
            <v>0</v>
          </cell>
          <cell r="D1017">
            <v>4035339.05</v>
          </cell>
          <cell r="E1017">
            <v>4035339.05</v>
          </cell>
          <cell r="F1017">
            <v>0</v>
          </cell>
          <cell r="G1017">
            <v>0</v>
          </cell>
        </row>
        <row r="1018">
          <cell r="A1018" t="str">
            <v>21174007</v>
          </cell>
          <cell r="B1018" t="str">
            <v>21174007 SNTE</v>
          </cell>
          <cell r="C1018">
            <v>0</v>
          </cell>
          <cell r="D1018">
            <v>5010272.1399999997</v>
          </cell>
          <cell r="E1018">
            <v>5010272.1399999997</v>
          </cell>
          <cell r="F1018">
            <v>0</v>
          </cell>
          <cell r="G1018">
            <v>0</v>
          </cell>
        </row>
        <row r="1019">
          <cell r="A1019" t="str">
            <v>21174008</v>
          </cell>
          <cell r="B1019" t="str">
            <v>21174008 SEGUROS INBURSA</v>
          </cell>
          <cell r="C1019">
            <v>0</v>
          </cell>
          <cell r="D1019">
            <v>1612334.24</v>
          </cell>
          <cell r="E1019">
            <v>1612334.24</v>
          </cell>
          <cell r="F1019">
            <v>0</v>
          </cell>
          <cell r="G1019">
            <v>0</v>
          </cell>
        </row>
        <row r="1020">
          <cell r="A1020" t="str">
            <v>21174009</v>
          </cell>
          <cell r="B1020" t="str">
            <v>21174009 PENSION ALIMENTICIA</v>
          </cell>
          <cell r="C1020">
            <v>0.01</v>
          </cell>
          <cell r="D1020">
            <v>14686235.470000001</v>
          </cell>
          <cell r="E1020">
            <v>14686235.470000001</v>
          </cell>
          <cell r="F1020">
            <v>0.01</v>
          </cell>
          <cell r="G1020">
            <v>-0.01</v>
          </cell>
        </row>
        <row r="1021">
          <cell r="A1021" t="str">
            <v>21174010</v>
          </cell>
          <cell r="B1021" t="str">
            <v>21174010 PRESTAMO HIPOTECARIO CRECIENTE</v>
          </cell>
          <cell r="C1021">
            <v>0</v>
          </cell>
          <cell r="D1021">
            <v>28469302.73</v>
          </cell>
          <cell r="E1021">
            <v>28469302.73</v>
          </cell>
          <cell r="F1021">
            <v>0</v>
          </cell>
          <cell r="G1021">
            <v>0</v>
          </cell>
        </row>
        <row r="1022">
          <cell r="A1022" t="str">
            <v>21174011</v>
          </cell>
          <cell r="B1022" t="str">
            <v>21174011 SEGURO COLECTIVO DE RETIRO</v>
          </cell>
          <cell r="C1022">
            <v>0</v>
          </cell>
          <cell r="D1022">
            <v>353327.5</v>
          </cell>
          <cell r="E1022">
            <v>353327.5</v>
          </cell>
          <cell r="F1022">
            <v>0</v>
          </cell>
          <cell r="G1022">
            <v>0</v>
          </cell>
        </row>
        <row r="1023">
          <cell r="A1023" t="str">
            <v>21174012</v>
          </cell>
          <cell r="B1023" t="str">
            <v>21174012 EDILAR</v>
          </cell>
          <cell r="C1023">
            <v>0</v>
          </cell>
          <cell r="D1023">
            <v>2703210.94</v>
          </cell>
          <cell r="E1023">
            <v>2703210.94</v>
          </cell>
          <cell r="F1023">
            <v>0</v>
          </cell>
          <cell r="G1023">
            <v>0</v>
          </cell>
        </row>
        <row r="1024">
          <cell r="A1024" t="str">
            <v>21174014</v>
          </cell>
          <cell r="B1024" t="str">
            <v>21174014 FSM</v>
          </cell>
          <cell r="C1024">
            <v>0</v>
          </cell>
          <cell r="D1024">
            <v>311199.99</v>
          </cell>
          <cell r="E1024">
            <v>311199.99</v>
          </cell>
          <cell r="F1024">
            <v>0</v>
          </cell>
          <cell r="G1024">
            <v>0</v>
          </cell>
        </row>
        <row r="1025">
          <cell r="A1025" t="str">
            <v>21174015</v>
          </cell>
          <cell r="B1025" t="str">
            <v>21174015 FONACOT</v>
          </cell>
          <cell r="C1025">
            <v>0</v>
          </cell>
          <cell r="D1025">
            <v>7425262.5199999996</v>
          </cell>
          <cell r="E1025">
            <v>7425262.5199999996</v>
          </cell>
          <cell r="F1025">
            <v>0</v>
          </cell>
          <cell r="G1025">
            <v>0</v>
          </cell>
        </row>
        <row r="1026">
          <cell r="A1026" t="str">
            <v>21174016</v>
          </cell>
          <cell r="B1026" t="str">
            <v>21174016 PFSM</v>
          </cell>
          <cell r="C1026">
            <v>0</v>
          </cell>
          <cell r="D1026">
            <v>353534.69</v>
          </cell>
          <cell r="E1026">
            <v>353534.69</v>
          </cell>
          <cell r="F1026">
            <v>0</v>
          </cell>
          <cell r="G1026">
            <v>0</v>
          </cell>
        </row>
        <row r="1027">
          <cell r="A1027" t="str">
            <v>21174017</v>
          </cell>
          <cell r="B1027" t="str">
            <v>21174017 PRESTAMO A CORTO PLAZO ISSSTE</v>
          </cell>
          <cell r="C1027">
            <v>0</v>
          </cell>
          <cell r="D1027">
            <v>36533598.899999999</v>
          </cell>
          <cell r="E1027">
            <v>36533598.899999999</v>
          </cell>
          <cell r="F1027">
            <v>0</v>
          </cell>
          <cell r="G1027">
            <v>0</v>
          </cell>
        </row>
        <row r="1028">
          <cell r="A1028" t="str">
            <v>21174018</v>
          </cell>
          <cell r="B1028" t="str">
            <v>21174018 SEGURO DEL MAESTRO</v>
          </cell>
          <cell r="C1028">
            <v>0</v>
          </cell>
          <cell r="D1028">
            <v>1200</v>
          </cell>
          <cell r="E1028">
            <v>1200</v>
          </cell>
          <cell r="F1028">
            <v>0</v>
          </cell>
          <cell r="G1028">
            <v>0</v>
          </cell>
        </row>
        <row r="1029">
          <cell r="A1029" t="str">
            <v>21174019</v>
          </cell>
          <cell r="B1029" t="str">
            <v>21174019 FALTA DE ASISTENCIA EN AÑO ANTERIOR</v>
          </cell>
          <cell r="C1029">
            <v>0</v>
          </cell>
          <cell r="D1029">
            <v>15359.9</v>
          </cell>
          <cell r="E1029">
            <v>15359.9</v>
          </cell>
          <cell r="F1029">
            <v>0</v>
          </cell>
          <cell r="G1029">
            <v>0</v>
          </cell>
        </row>
        <row r="1030">
          <cell r="A1030" t="str">
            <v>21174020</v>
          </cell>
          <cell r="B1030" t="str">
            <v>21174020 FALTA DE ASISTENCIA EN AÑO EN CURSO</v>
          </cell>
          <cell r="C1030">
            <v>0</v>
          </cell>
          <cell r="D1030">
            <v>556533.21</v>
          </cell>
          <cell r="E1030">
            <v>556533.21</v>
          </cell>
          <cell r="F1030">
            <v>0</v>
          </cell>
          <cell r="G1030">
            <v>0</v>
          </cell>
        </row>
        <row r="1031">
          <cell r="A1031" t="str">
            <v>21174022</v>
          </cell>
          <cell r="B1031" t="str">
            <v>21174022 EDILAR LAROUSSE</v>
          </cell>
          <cell r="C1031">
            <v>0</v>
          </cell>
          <cell r="D1031">
            <v>175682.6</v>
          </cell>
          <cell r="E1031">
            <v>175682.6</v>
          </cell>
          <cell r="F1031">
            <v>0</v>
          </cell>
          <cell r="G1031">
            <v>0</v>
          </cell>
        </row>
        <row r="1032">
          <cell r="A1032" t="str">
            <v>21174026</v>
          </cell>
          <cell r="B1032" t="str">
            <v>21174026 ETESA</v>
          </cell>
          <cell r="C1032">
            <v>0</v>
          </cell>
          <cell r="D1032">
            <v>63810.53</v>
          </cell>
          <cell r="E1032">
            <v>63810.53</v>
          </cell>
          <cell r="F1032">
            <v>0</v>
          </cell>
          <cell r="G1032">
            <v>0</v>
          </cell>
        </row>
        <row r="1033">
          <cell r="A1033" t="str">
            <v>21174027</v>
          </cell>
          <cell r="B1033" t="str">
            <v>21174027 PROGRAMA APOYO AL RETIRO</v>
          </cell>
          <cell r="C1033">
            <v>0</v>
          </cell>
          <cell r="D1033">
            <v>4241280.74</v>
          </cell>
          <cell r="E1033">
            <v>4241280.74</v>
          </cell>
          <cell r="F1033">
            <v>0</v>
          </cell>
          <cell r="G1033">
            <v>0</v>
          </cell>
        </row>
        <row r="1034">
          <cell r="A1034" t="str">
            <v>21174028</v>
          </cell>
          <cell r="B1034" t="str">
            <v>21174028 AHORRO VOLUNTARIO</v>
          </cell>
          <cell r="C1034">
            <v>0</v>
          </cell>
          <cell r="D1034">
            <v>392745.24</v>
          </cell>
          <cell r="E1034">
            <v>392745.24</v>
          </cell>
          <cell r="F1034">
            <v>0</v>
          </cell>
          <cell r="G1034">
            <v>0</v>
          </cell>
        </row>
        <row r="1035">
          <cell r="A1035" t="str">
            <v>21174029</v>
          </cell>
          <cell r="B1035" t="str">
            <v>21174029 PRESTAMO PAR</v>
          </cell>
          <cell r="C1035">
            <v>0</v>
          </cell>
          <cell r="D1035">
            <v>8574561.5999999996</v>
          </cell>
          <cell r="E1035">
            <v>8574561.5999999996</v>
          </cell>
          <cell r="F1035">
            <v>0</v>
          </cell>
          <cell r="G1035">
            <v>0</v>
          </cell>
        </row>
        <row r="1036">
          <cell r="A1036" t="str">
            <v>21174030</v>
          </cell>
          <cell r="B1036" t="str">
            <v>21174030 IMPULSORA PROMOBIEN</v>
          </cell>
          <cell r="C1036">
            <v>0</v>
          </cell>
          <cell r="D1036">
            <v>154860.71</v>
          </cell>
          <cell r="E1036">
            <v>154860.71</v>
          </cell>
          <cell r="F1036">
            <v>0</v>
          </cell>
          <cell r="G1036">
            <v>0</v>
          </cell>
        </row>
        <row r="1037">
          <cell r="A1037" t="str">
            <v>21174031</v>
          </cell>
          <cell r="B1037" t="str">
            <v>21174031 FAMSA</v>
          </cell>
          <cell r="C1037">
            <v>0</v>
          </cell>
          <cell r="D1037">
            <v>15133.4</v>
          </cell>
          <cell r="E1037">
            <v>15133.4</v>
          </cell>
          <cell r="F1037">
            <v>0</v>
          </cell>
          <cell r="G1037">
            <v>0</v>
          </cell>
        </row>
        <row r="1038">
          <cell r="A1038" t="str">
            <v>21174035</v>
          </cell>
          <cell r="B1038" t="str">
            <v>21174035 FAMSA SECCION 35</v>
          </cell>
          <cell r="C1038">
            <v>0</v>
          </cell>
          <cell r="D1038">
            <v>200135.1</v>
          </cell>
          <cell r="E1038">
            <v>200135.1</v>
          </cell>
          <cell r="F1038">
            <v>0</v>
          </cell>
          <cell r="G1038">
            <v>0</v>
          </cell>
        </row>
        <row r="1039">
          <cell r="A1039" t="str">
            <v>21174036</v>
          </cell>
          <cell r="B1039" t="str">
            <v>21174036 SEGURO DE GASTOS FUNERARIOS</v>
          </cell>
          <cell r="C1039">
            <v>0</v>
          </cell>
          <cell r="D1039">
            <v>421365</v>
          </cell>
          <cell r="E1039">
            <v>421365</v>
          </cell>
          <cell r="F1039">
            <v>0</v>
          </cell>
          <cell r="G1039">
            <v>0</v>
          </cell>
        </row>
        <row r="1040">
          <cell r="A1040" t="str">
            <v>21174038</v>
          </cell>
          <cell r="B1040" t="str">
            <v>21174038 CONSUPAGO</v>
          </cell>
          <cell r="C1040">
            <v>0</v>
          </cell>
          <cell r="D1040">
            <v>596081.86</v>
          </cell>
          <cell r="E1040">
            <v>596081.86</v>
          </cell>
          <cell r="F1040">
            <v>0</v>
          </cell>
          <cell r="G1040">
            <v>0</v>
          </cell>
        </row>
        <row r="1041">
          <cell r="A1041" t="str">
            <v>21174039</v>
          </cell>
          <cell r="B1041" t="str">
            <v>21174039 MAGISTRAL SEGUROS</v>
          </cell>
          <cell r="C1041">
            <v>0</v>
          </cell>
          <cell r="D1041">
            <v>1490010.07</v>
          </cell>
          <cell r="E1041">
            <v>1490010.07</v>
          </cell>
          <cell r="F1041">
            <v>0</v>
          </cell>
          <cell r="G1041">
            <v>0</v>
          </cell>
        </row>
        <row r="1042">
          <cell r="A1042" t="str">
            <v>21174042</v>
          </cell>
          <cell r="B1042" t="str">
            <v>21174042 REPLAQUEO</v>
          </cell>
          <cell r="C1042">
            <v>0</v>
          </cell>
          <cell r="D1042">
            <v>7481.69</v>
          </cell>
          <cell r="E1042">
            <v>7481.69</v>
          </cell>
          <cell r="F1042">
            <v>0</v>
          </cell>
          <cell r="G1042">
            <v>0</v>
          </cell>
        </row>
        <row r="1043">
          <cell r="A1043" t="str">
            <v>21174043</v>
          </cell>
          <cell r="B1043" t="str">
            <v>21174043 SATEL PROGRAMA EDUCACION</v>
          </cell>
          <cell r="C1043">
            <v>0</v>
          </cell>
          <cell r="D1043">
            <v>578272.68000000005</v>
          </cell>
          <cell r="E1043">
            <v>578272.68000000005</v>
          </cell>
          <cell r="F1043">
            <v>0</v>
          </cell>
          <cell r="G1043">
            <v>0</v>
          </cell>
        </row>
        <row r="1044">
          <cell r="A1044" t="str">
            <v>21174046</v>
          </cell>
          <cell r="B1044" t="str">
            <v>21174046 ANTICIPO DE SALARIOS</v>
          </cell>
          <cell r="C1044">
            <v>-967846.54</v>
          </cell>
          <cell r="D1044">
            <v>0</v>
          </cell>
          <cell r="E1044">
            <v>0</v>
          </cell>
          <cell r="F1044">
            <v>-967846.54</v>
          </cell>
          <cell r="G1044">
            <v>967846.54</v>
          </cell>
        </row>
        <row r="1045">
          <cell r="A1045" t="str">
            <v>21174047</v>
          </cell>
          <cell r="B1045" t="str">
            <v>21174047 CREDITO MAESTRO</v>
          </cell>
          <cell r="C1045">
            <v>0</v>
          </cell>
          <cell r="D1045">
            <v>871150.12</v>
          </cell>
          <cell r="E1045">
            <v>871150.12</v>
          </cell>
          <cell r="F1045">
            <v>0</v>
          </cell>
          <cell r="G1045">
            <v>0</v>
          </cell>
        </row>
        <row r="1046">
          <cell r="A1046" t="str">
            <v>21174050</v>
          </cell>
          <cell r="B1046" t="str">
            <v>21174050 FUNERALES HERNANDEZ</v>
          </cell>
          <cell r="C1046">
            <v>0</v>
          </cell>
          <cell r="D1046">
            <v>174032.77</v>
          </cell>
          <cell r="E1046">
            <v>174032.77</v>
          </cell>
          <cell r="F1046">
            <v>0</v>
          </cell>
          <cell r="G1046">
            <v>0</v>
          </cell>
        </row>
        <row r="1047">
          <cell r="A1047" t="str">
            <v>21174052</v>
          </cell>
          <cell r="B1047" t="str">
            <v>21174052 CD CONDINERO</v>
          </cell>
          <cell r="C1047">
            <v>0</v>
          </cell>
          <cell r="D1047">
            <v>671826.18</v>
          </cell>
          <cell r="E1047">
            <v>671826.18</v>
          </cell>
          <cell r="F1047">
            <v>0</v>
          </cell>
          <cell r="G1047">
            <v>0</v>
          </cell>
        </row>
        <row r="1048">
          <cell r="A1048" t="str">
            <v>21174055</v>
          </cell>
          <cell r="B1048" t="str">
            <v>21174055 MUEBLES AMERICA</v>
          </cell>
          <cell r="C1048">
            <v>0</v>
          </cell>
          <cell r="D1048">
            <v>95359.56</v>
          </cell>
          <cell r="E1048">
            <v>95359.56</v>
          </cell>
          <cell r="F1048">
            <v>0</v>
          </cell>
          <cell r="G1048">
            <v>0</v>
          </cell>
        </row>
        <row r="1049">
          <cell r="A1049" t="str">
            <v>21174060</v>
          </cell>
          <cell r="B1049" t="str">
            <v>21174060 BANSEFI</v>
          </cell>
          <cell r="C1049">
            <v>0</v>
          </cell>
          <cell r="D1049">
            <v>44560.99</v>
          </cell>
          <cell r="E1049">
            <v>44560.99</v>
          </cell>
          <cell r="F1049">
            <v>0</v>
          </cell>
          <cell r="G1049">
            <v>0</v>
          </cell>
        </row>
        <row r="1050">
          <cell r="A1050" t="str">
            <v>21174061</v>
          </cell>
          <cell r="B1050" t="str">
            <v>21174061 GRUPO NACIONAL PROVINCIAL S.A.B.</v>
          </cell>
          <cell r="C1050">
            <v>0</v>
          </cell>
          <cell r="D1050">
            <v>523707.3</v>
          </cell>
          <cell r="E1050">
            <v>523707.3</v>
          </cell>
          <cell r="F1050">
            <v>0</v>
          </cell>
          <cell r="G1050">
            <v>0</v>
          </cell>
        </row>
        <row r="1051">
          <cell r="A1051" t="str">
            <v>21174062</v>
          </cell>
          <cell r="B1051" t="str">
            <v>21174062 CONSUBANCO</v>
          </cell>
          <cell r="C1051">
            <v>0</v>
          </cell>
          <cell r="D1051">
            <v>338619.54</v>
          </cell>
          <cell r="E1051">
            <v>338619.54</v>
          </cell>
          <cell r="F1051">
            <v>0</v>
          </cell>
          <cell r="G1051">
            <v>0</v>
          </cell>
        </row>
        <row r="1052">
          <cell r="A1052" t="str">
            <v>21174063</v>
          </cell>
          <cell r="B1052" t="str">
            <v>21174063 FINANCIERA FORTALEZA, S.A. DE C.V. SOFOM ENR</v>
          </cell>
          <cell r="C1052">
            <v>0</v>
          </cell>
          <cell r="D1052">
            <v>1725694.51</v>
          </cell>
          <cell r="E1052">
            <v>1725694.51</v>
          </cell>
          <cell r="F1052">
            <v>0</v>
          </cell>
          <cell r="G1052">
            <v>0</v>
          </cell>
        </row>
        <row r="1053">
          <cell r="A1053" t="str">
            <v>21174064</v>
          </cell>
          <cell r="B1053" t="str">
            <v>21174064 AETERNAM SAPI DE CV</v>
          </cell>
          <cell r="C1053">
            <v>0</v>
          </cell>
          <cell r="D1053">
            <v>20747.689999999999</v>
          </cell>
          <cell r="E1053">
            <v>20747.689999999999</v>
          </cell>
          <cell r="F1053">
            <v>0</v>
          </cell>
          <cell r="G1053">
            <v>0</v>
          </cell>
        </row>
        <row r="1054">
          <cell r="A1054" t="str">
            <v>21175000</v>
          </cell>
          <cell r="B1054" t="str">
            <v>21175000 RETENCIONES NOMINA ESTATAL SUBSIDIADO POR PAGAR A CORTO PLAZO</v>
          </cell>
          <cell r="C1054">
            <v>3222.4300000000003</v>
          </cell>
          <cell r="D1054">
            <v>0</v>
          </cell>
          <cell r="E1054">
            <v>3222.4300000000003</v>
          </cell>
          <cell r="F1054">
            <v>0</v>
          </cell>
          <cell r="G1054">
            <v>0</v>
          </cell>
        </row>
        <row r="1055">
          <cell r="A1055" t="str">
            <v>21175002</v>
          </cell>
          <cell r="B1055" t="str">
            <v>21175002 CUOTA SINDICAL</v>
          </cell>
          <cell r="C1055">
            <v>43.27</v>
          </cell>
          <cell r="D1055">
            <v>0</v>
          </cell>
          <cell r="E1055">
            <v>43.27</v>
          </cell>
          <cell r="F1055">
            <v>0</v>
          </cell>
          <cell r="G1055">
            <v>0</v>
          </cell>
        </row>
        <row r="1056">
          <cell r="A1056" t="str">
            <v>21175004</v>
          </cell>
          <cell r="B1056" t="str">
            <v>21175004 SEGURO RETIRO COLECTIVO (SNTE)</v>
          </cell>
          <cell r="C1056">
            <v>36</v>
          </cell>
          <cell r="D1056">
            <v>0</v>
          </cell>
          <cell r="E1056">
            <v>36</v>
          </cell>
          <cell r="F1056">
            <v>0</v>
          </cell>
          <cell r="G1056">
            <v>0</v>
          </cell>
        </row>
        <row r="1057">
          <cell r="A1057" t="str">
            <v>21175007</v>
          </cell>
          <cell r="B1057" t="str">
            <v>21175007 SEGURO PROVIDA</v>
          </cell>
          <cell r="C1057">
            <v>266.16000000000003</v>
          </cell>
          <cell r="D1057">
            <v>0</v>
          </cell>
          <cell r="E1057">
            <v>266.16000000000003</v>
          </cell>
          <cell r="F1057">
            <v>0</v>
          </cell>
          <cell r="G1057">
            <v>0</v>
          </cell>
        </row>
        <row r="1058">
          <cell r="A1058" t="str">
            <v>21175027</v>
          </cell>
          <cell r="B1058" t="str">
            <v>21175027 SANTEL PROGRAMAS EDUCATIVOS SA DE CV</v>
          </cell>
          <cell r="C1058">
            <v>2376</v>
          </cell>
          <cell r="D1058">
            <v>0</v>
          </cell>
          <cell r="E1058">
            <v>2376</v>
          </cell>
          <cell r="F1058">
            <v>0</v>
          </cell>
          <cell r="G1058">
            <v>0</v>
          </cell>
        </row>
        <row r="1059">
          <cell r="A1059" t="str">
            <v>21175034</v>
          </cell>
          <cell r="B1059" t="str">
            <v>21175034 OFEM CREDITO MAESTRO</v>
          </cell>
          <cell r="C1059">
            <v>501</v>
          </cell>
          <cell r="D1059">
            <v>0</v>
          </cell>
          <cell r="E1059">
            <v>501</v>
          </cell>
          <cell r="F1059">
            <v>0</v>
          </cell>
          <cell r="G1059">
            <v>0</v>
          </cell>
        </row>
        <row r="1060">
          <cell r="A1060" t="str">
            <v>21176000</v>
          </cell>
          <cell r="B1060" t="str">
            <v>21176000 RETENCIONES POR PAGAR A CORTO PLAZO CENTROS FAEB</v>
          </cell>
          <cell r="C1060">
            <v>-642833.21000000008</v>
          </cell>
          <cell r="D1060">
            <v>966188.80999999994</v>
          </cell>
          <cell r="E1060">
            <v>328971.21000000008</v>
          </cell>
          <cell r="F1060">
            <v>-5615.6099999999988</v>
          </cell>
          <cell r="G1060">
            <v>5615.6099999999988</v>
          </cell>
        </row>
        <row r="1061">
          <cell r="A1061" t="str">
            <v>21176001</v>
          </cell>
          <cell r="B1061" t="str">
            <v>21176001 APORTACION PATRONAL RETIRO</v>
          </cell>
          <cell r="C1061">
            <v>-117663.38</v>
          </cell>
          <cell r="D1061">
            <v>118310.18</v>
          </cell>
          <cell r="E1061">
            <v>646.79999999999995</v>
          </cell>
          <cell r="F1061">
            <v>0</v>
          </cell>
          <cell r="G1061">
            <v>0</v>
          </cell>
        </row>
        <row r="1062">
          <cell r="A1062" t="str">
            <v>21176002</v>
          </cell>
          <cell r="B1062" t="str">
            <v>21176002 APORTACION PATRONAL METLIFE 1.7 %</v>
          </cell>
          <cell r="C1062">
            <v>-2782.83</v>
          </cell>
          <cell r="D1062">
            <v>-1686.91</v>
          </cell>
          <cell r="E1062">
            <v>547.9</v>
          </cell>
          <cell r="F1062">
            <v>-5017.6400000000003</v>
          </cell>
          <cell r="G1062">
            <v>5017.6400000000003</v>
          </cell>
        </row>
        <row r="1063">
          <cell r="A1063" t="str">
            <v>21176003</v>
          </cell>
          <cell r="B1063" t="str">
            <v>21176003 APORTACION PATRONAL ISSSTE</v>
          </cell>
          <cell r="C1063">
            <v>178184.22</v>
          </cell>
          <cell r="D1063">
            <v>6802.74</v>
          </cell>
          <cell r="E1063">
            <v>184986.96</v>
          </cell>
          <cell r="F1063">
            <v>0</v>
          </cell>
          <cell r="G1063">
            <v>0</v>
          </cell>
        </row>
        <row r="1064">
          <cell r="A1064" t="str">
            <v>21176004</v>
          </cell>
          <cell r="B1064" t="str">
            <v>21176004 APORTACION PATRONAL CESANTIA EN EDAD AVANZADA Y VEJEZ</v>
          </cell>
          <cell r="C1064">
            <v>-41149.25</v>
          </cell>
          <cell r="D1064">
            <v>42176.07</v>
          </cell>
          <cell r="E1064">
            <v>1026.82</v>
          </cell>
          <cell r="F1064">
            <v>0</v>
          </cell>
          <cell r="G1064">
            <v>0</v>
          </cell>
        </row>
        <row r="1065">
          <cell r="A1065" t="str">
            <v>21176005</v>
          </cell>
          <cell r="B1065" t="str">
            <v>21176005 APORTACION PATRONAL FOVISSSTE</v>
          </cell>
          <cell r="C1065">
            <v>-64801.67</v>
          </cell>
          <cell r="D1065">
            <v>66418.69</v>
          </cell>
          <cell r="E1065">
            <v>1617.02</v>
          </cell>
          <cell r="F1065">
            <v>0</v>
          </cell>
          <cell r="G1065">
            <v>0</v>
          </cell>
        </row>
        <row r="1066">
          <cell r="A1066" t="str">
            <v>21176011</v>
          </cell>
          <cell r="B1066" t="str">
            <v>21176011 PRESTAMO PROACER</v>
          </cell>
          <cell r="C1066">
            <v>7933.05</v>
          </cell>
          <cell r="D1066">
            <v>0</v>
          </cell>
          <cell r="E1066">
            <v>7933.05</v>
          </cell>
          <cell r="F1066">
            <v>0</v>
          </cell>
          <cell r="G1066">
            <v>0</v>
          </cell>
        </row>
        <row r="1067">
          <cell r="A1067" t="str">
            <v>21176012</v>
          </cell>
          <cell r="B1067" t="str">
            <v>21176012 APORTACION PATRONAL AHORRO SOLIDARIO</v>
          </cell>
          <cell r="C1067">
            <v>-9637</v>
          </cell>
          <cell r="D1067">
            <v>10056</v>
          </cell>
          <cell r="E1067">
            <v>419</v>
          </cell>
          <cell r="F1067">
            <v>0</v>
          </cell>
          <cell r="G1067">
            <v>0</v>
          </cell>
        </row>
        <row r="1068">
          <cell r="A1068" t="str">
            <v>21176013</v>
          </cell>
          <cell r="B1068" t="str">
            <v>21176013 SEGURO DE RETIRO CESANTIA EN EDAD AVANZADA Y VEJEZ</v>
          </cell>
          <cell r="C1068">
            <v>-571314.1</v>
          </cell>
          <cell r="D1068">
            <v>577731.86</v>
          </cell>
          <cell r="E1068">
            <v>6417.76</v>
          </cell>
          <cell r="F1068">
            <v>0</v>
          </cell>
          <cell r="G1068">
            <v>0</v>
          </cell>
        </row>
        <row r="1069">
          <cell r="A1069" t="str">
            <v>21176015</v>
          </cell>
          <cell r="B1069" t="str">
            <v>21176015 PRESTAMO ADICIONAL ISSSTE</v>
          </cell>
          <cell r="C1069">
            <v>-118949.47</v>
          </cell>
          <cell r="D1069">
            <v>118949.47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21176016</v>
          </cell>
          <cell r="B1070" t="str">
            <v>21176016 ISSSTE AHORRO</v>
          </cell>
          <cell r="C1070">
            <v>-2965.16</v>
          </cell>
          <cell r="D1070">
            <v>3094.08</v>
          </cell>
          <cell r="E1070">
            <v>128.91999999999999</v>
          </cell>
          <cell r="F1070">
            <v>0</v>
          </cell>
          <cell r="G1070">
            <v>0</v>
          </cell>
        </row>
        <row r="1071">
          <cell r="A1071" t="str">
            <v>21176018</v>
          </cell>
          <cell r="B1071" t="str">
            <v>21176018 SEGURO DE RIESGOS DE TRABAJO</v>
          </cell>
          <cell r="C1071">
            <v>-57.34</v>
          </cell>
          <cell r="D1071">
            <v>362.55</v>
          </cell>
          <cell r="E1071">
            <v>6252.03</v>
          </cell>
          <cell r="F1071">
            <v>-5946.82</v>
          </cell>
          <cell r="G1071">
            <v>5946.82</v>
          </cell>
        </row>
        <row r="1072">
          <cell r="A1072" t="str">
            <v>21176022</v>
          </cell>
          <cell r="B1072" t="str">
            <v>21176022 DESCUENTO FORTE</v>
          </cell>
          <cell r="C1072">
            <v>5203.3500000000004</v>
          </cell>
          <cell r="D1072">
            <v>0</v>
          </cell>
          <cell r="E1072">
            <v>0</v>
          </cell>
          <cell r="F1072">
            <v>5203.3500000000004</v>
          </cell>
          <cell r="G1072">
            <v>-5203.3500000000004</v>
          </cell>
        </row>
        <row r="1073">
          <cell r="A1073" t="str">
            <v>21176023</v>
          </cell>
          <cell r="B1073" t="str">
            <v>21176023 SEGURO INSTITUCIONAL</v>
          </cell>
          <cell r="C1073">
            <v>743.47</v>
          </cell>
          <cell r="D1073">
            <v>0</v>
          </cell>
          <cell r="E1073">
            <v>0</v>
          </cell>
          <cell r="F1073">
            <v>743.47</v>
          </cell>
          <cell r="G1073">
            <v>-743.47</v>
          </cell>
        </row>
        <row r="1074">
          <cell r="A1074" t="str">
            <v>21176024</v>
          </cell>
          <cell r="B1074" t="str">
            <v>21176024 SEGURO INDIVIDUAL</v>
          </cell>
          <cell r="C1074">
            <v>-1758.78</v>
          </cell>
          <cell r="D1074">
            <v>2881.26</v>
          </cell>
          <cell r="E1074">
            <v>1122.48</v>
          </cell>
          <cell r="F1074">
            <v>0</v>
          </cell>
          <cell r="G1074">
            <v>0</v>
          </cell>
        </row>
        <row r="1075">
          <cell r="A1075" t="str">
            <v>21176026</v>
          </cell>
          <cell r="B1075" t="str">
            <v>21176026 SEGURO DE VIDA ADICIONAL</v>
          </cell>
          <cell r="C1075">
            <v>2740.72</v>
          </cell>
          <cell r="D1075">
            <v>0</v>
          </cell>
          <cell r="E1075">
            <v>2740.72</v>
          </cell>
          <cell r="F1075">
            <v>0</v>
          </cell>
          <cell r="G1075">
            <v>0</v>
          </cell>
        </row>
        <row r="1076">
          <cell r="A1076" t="str">
            <v>21176027</v>
          </cell>
          <cell r="B1076" t="str">
            <v>21176027 SNTE</v>
          </cell>
          <cell r="C1076">
            <v>-1348.62</v>
          </cell>
          <cell r="D1076">
            <v>1348.62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21176028</v>
          </cell>
          <cell r="B1077" t="str">
            <v>21176028 SEGUROS INBURSA</v>
          </cell>
          <cell r="C1077">
            <v>1429.75</v>
          </cell>
          <cell r="D1077">
            <v>0</v>
          </cell>
          <cell r="E1077">
            <v>1429.75</v>
          </cell>
          <cell r="F1077">
            <v>0</v>
          </cell>
          <cell r="G1077">
            <v>0</v>
          </cell>
        </row>
        <row r="1078">
          <cell r="A1078" t="str">
            <v>21176030</v>
          </cell>
          <cell r="B1078" t="str">
            <v>21176030 PRESTAMO HIPOTECARIO CRECIENTE</v>
          </cell>
          <cell r="C1078">
            <v>74364.17</v>
          </cell>
          <cell r="D1078">
            <v>2750.85</v>
          </cell>
          <cell r="E1078">
            <v>75419.350000000006</v>
          </cell>
          <cell r="F1078">
            <v>1695.67</v>
          </cell>
          <cell r="G1078">
            <v>-1695.67</v>
          </cell>
        </row>
        <row r="1079">
          <cell r="A1079" t="str">
            <v>21176031</v>
          </cell>
          <cell r="B1079" t="str">
            <v>21176031 SEGURO COLECTIVO DE RETIRO</v>
          </cell>
          <cell r="C1079">
            <v>3244.34</v>
          </cell>
          <cell r="D1079">
            <v>160.44</v>
          </cell>
          <cell r="E1079">
            <v>3404.78</v>
          </cell>
          <cell r="F1079">
            <v>0</v>
          </cell>
          <cell r="G1079">
            <v>0</v>
          </cell>
        </row>
        <row r="1080">
          <cell r="A1080" t="str">
            <v>21176033</v>
          </cell>
          <cell r="B1080" t="str">
            <v>21176033 FSM</v>
          </cell>
          <cell r="C1080">
            <v>80</v>
          </cell>
          <cell r="D1080">
            <v>0</v>
          </cell>
          <cell r="E1080">
            <v>0</v>
          </cell>
          <cell r="F1080">
            <v>80</v>
          </cell>
          <cell r="G1080">
            <v>-80</v>
          </cell>
        </row>
        <row r="1081">
          <cell r="A1081" t="str">
            <v>21176034</v>
          </cell>
          <cell r="B1081" t="str">
            <v>21176034 FONACOT</v>
          </cell>
          <cell r="C1081">
            <v>-1775.67</v>
          </cell>
          <cell r="D1081">
            <v>0</v>
          </cell>
          <cell r="E1081">
            <v>0</v>
          </cell>
          <cell r="F1081">
            <v>-1775.67</v>
          </cell>
          <cell r="G1081">
            <v>1775.67</v>
          </cell>
        </row>
        <row r="1082">
          <cell r="A1082" t="str">
            <v>21176036</v>
          </cell>
          <cell r="B1082" t="str">
            <v>21176036 PRESTAMO A CORTO PLAZO ISSSTE</v>
          </cell>
          <cell r="C1082">
            <v>1980.06</v>
          </cell>
          <cell r="D1082">
            <v>2972.85</v>
          </cell>
          <cell r="E1082">
            <v>4952.91</v>
          </cell>
          <cell r="F1082">
            <v>0</v>
          </cell>
          <cell r="G1082">
            <v>0</v>
          </cell>
        </row>
        <row r="1083">
          <cell r="A1083" t="str">
            <v>21176038</v>
          </cell>
          <cell r="B1083" t="str">
            <v>21176038 PROGRAMA APOYO AL RETIRO</v>
          </cell>
          <cell r="C1083">
            <v>4464.17</v>
          </cell>
          <cell r="D1083">
            <v>0</v>
          </cell>
          <cell r="E1083">
            <v>4464.17</v>
          </cell>
          <cell r="F1083">
            <v>0</v>
          </cell>
          <cell r="G1083">
            <v>0</v>
          </cell>
        </row>
        <row r="1084">
          <cell r="A1084" t="str">
            <v>21176039</v>
          </cell>
          <cell r="B1084" t="str">
            <v>21176039 AHORRO VOLUNTARIO</v>
          </cell>
          <cell r="C1084">
            <v>2435</v>
          </cell>
          <cell r="D1084">
            <v>0</v>
          </cell>
          <cell r="E1084">
            <v>2435</v>
          </cell>
          <cell r="F1084">
            <v>0</v>
          </cell>
          <cell r="G1084">
            <v>0</v>
          </cell>
        </row>
        <row r="1085">
          <cell r="A1085" t="str">
            <v>21176040</v>
          </cell>
          <cell r="B1085" t="str">
            <v>21176040 PRESTAMO PAR</v>
          </cell>
          <cell r="C1085">
            <v>7128.71</v>
          </cell>
          <cell r="D1085">
            <v>0</v>
          </cell>
          <cell r="E1085">
            <v>7128.71</v>
          </cell>
          <cell r="F1085">
            <v>0</v>
          </cell>
          <cell r="G1085">
            <v>0</v>
          </cell>
        </row>
        <row r="1086">
          <cell r="A1086" t="str">
            <v>21176043</v>
          </cell>
          <cell r="B1086" t="str">
            <v>21176043 CONSUPAGO</v>
          </cell>
          <cell r="C1086">
            <v>325.24</v>
          </cell>
          <cell r="D1086">
            <v>0</v>
          </cell>
          <cell r="E1086">
            <v>325.24</v>
          </cell>
          <cell r="F1086">
            <v>0</v>
          </cell>
          <cell r="G1086">
            <v>0</v>
          </cell>
        </row>
        <row r="1087">
          <cell r="A1087" t="str">
            <v>21176044</v>
          </cell>
          <cell r="B1087" t="str">
            <v>21176044 MAGISTRAL SEGUROS</v>
          </cell>
          <cell r="C1087">
            <v>1100</v>
          </cell>
          <cell r="D1087">
            <v>750</v>
          </cell>
          <cell r="E1087">
            <v>1850</v>
          </cell>
          <cell r="F1087">
            <v>0</v>
          </cell>
          <cell r="G1087">
            <v>0</v>
          </cell>
        </row>
        <row r="1088">
          <cell r="A1088" t="str">
            <v>21176045</v>
          </cell>
          <cell r="B1088" t="str">
            <v>21176045 CREDITO MAESTRO</v>
          </cell>
          <cell r="C1088">
            <v>231</v>
          </cell>
          <cell r="D1088">
            <v>0</v>
          </cell>
          <cell r="E1088">
            <v>231</v>
          </cell>
          <cell r="F1088">
            <v>0</v>
          </cell>
          <cell r="G1088">
            <v>0</v>
          </cell>
        </row>
        <row r="1089">
          <cell r="A1089" t="str">
            <v>21176049</v>
          </cell>
          <cell r="B1089" t="str">
            <v>21176049 SEGURO POR DESASTRES NATURALES CENTROS FAEB</v>
          </cell>
          <cell r="C1089">
            <v>-8.5</v>
          </cell>
          <cell r="D1089">
            <v>25.5</v>
          </cell>
          <cell r="E1089">
            <v>17</v>
          </cell>
          <cell r="F1089">
            <v>0</v>
          </cell>
          <cell r="G1089">
            <v>0</v>
          </cell>
        </row>
        <row r="1090">
          <cell r="A1090" t="str">
            <v>21176051</v>
          </cell>
          <cell r="B1090" t="str">
            <v>21176051 FALTA DE ASISTENCIA EN AÑO EN CURSO CENTROS FAEB</v>
          </cell>
          <cell r="C1090">
            <v>-597.97</v>
          </cell>
          <cell r="D1090">
            <v>0</v>
          </cell>
          <cell r="E1090">
            <v>0</v>
          </cell>
          <cell r="F1090">
            <v>-597.97</v>
          </cell>
          <cell r="G1090">
            <v>597.97</v>
          </cell>
        </row>
        <row r="1091">
          <cell r="A1091" t="str">
            <v>21176053</v>
          </cell>
          <cell r="B1091" t="str">
            <v>21176053 EDICIONES TRATRADOS Y EQUIPOS ETESA CENTROS FAEB</v>
          </cell>
          <cell r="C1091">
            <v>-118</v>
          </cell>
          <cell r="D1091">
            <v>118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21176054</v>
          </cell>
          <cell r="B1092" t="str">
            <v>21176054 MUEBLES AMERICA CENTROS FAEB</v>
          </cell>
          <cell r="C1092">
            <v>-12966.56</v>
          </cell>
          <cell r="D1092">
            <v>12966.56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21176058</v>
          </cell>
          <cell r="B1093" t="str">
            <v>21176058 KON DINERO CENTROS FAEB</v>
          </cell>
          <cell r="C1093">
            <v>13473.84</v>
          </cell>
          <cell r="D1093">
            <v>0</v>
          </cell>
          <cell r="E1093">
            <v>13473.84</v>
          </cell>
          <cell r="F1093">
            <v>0</v>
          </cell>
          <cell r="G1093">
            <v>0</v>
          </cell>
        </row>
        <row r="1094">
          <cell r="A1094" t="str">
            <v>21177000</v>
          </cell>
          <cell r="B1094" t="str">
            <v>21177000 RETENCIONES Y CONTRIBUCIONES NOMINA BUROCRATAS POR PAGAR A CORTO PLAZO</v>
          </cell>
          <cell r="C1094">
            <v>-18433882.890000001</v>
          </cell>
          <cell r="D1094">
            <v>12601756.829999998</v>
          </cell>
          <cell r="E1094">
            <v>7008814.7699999996</v>
          </cell>
          <cell r="F1094">
            <v>-12840940.83</v>
          </cell>
          <cell r="G1094">
            <v>12840940.83</v>
          </cell>
        </row>
        <row r="1095">
          <cell r="A1095" t="str">
            <v>21177001</v>
          </cell>
          <cell r="B1095" t="str">
            <v>21177001 CUOTA SINDICAL</v>
          </cell>
          <cell r="C1095">
            <v>-78385.5</v>
          </cell>
          <cell r="D1095">
            <v>235340.57</v>
          </cell>
          <cell r="E1095">
            <v>156955.07</v>
          </cell>
          <cell r="F1095">
            <v>0</v>
          </cell>
          <cell r="G1095">
            <v>0</v>
          </cell>
        </row>
        <row r="1096">
          <cell r="A1096" t="str">
            <v>21177002</v>
          </cell>
          <cell r="B1096" t="str">
            <v>21177002 SEGURO COLECTIVO</v>
          </cell>
          <cell r="C1096">
            <v>-3427349.35</v>
          </cell>
          <cell r="D1096">
            <v>3788954.5300000003</v>
          </cell>
          <cell r="E1096">
            <v>361605.18</v>
          </cell>
          <cell r="F1096">
            <v>0</v>
          </cell>
          <cell r="G1096">
            <v>0</v>
          </cell>
        </row>
        <row r="1097">
          <cell r="A1097" t="str">
            <v>21177003</v>
          </cell>
          <cell r="B1097" t="str">
            <v>21177003 SEGURO INDIVIDUAL AMERICA</v>
          </cell>
          <cell r="C1097">
            <v>-6947.21</v>
          </cell>
          <cell r="D1097">
            <v>18714.53</v>
          </cell>
          <cell r="E1097">
            <v>13894.42</v>
          </cell>
          <cell r="F1097">
            <v>-2127.1</v>
          </cell>
          <cell r="G1097">
            <v>2127.1</v>
          </cell>
        </row>
        <row r="1098">
          <cell r="A1098" t="str">
            <v>21177004</v>
          </cell>
          <cell r="B1098" t="str">
            <v>21177004 PIE DE CASA</v>
          </cell>
          <cell r="C1098">
            <v>-1.1368683772161603E-13</v>
          </cell>
          <cell r="D1098">
            <v>0</v>
          </cell>
          <cell r="E1098">
            <v>0</v>
          </cell>
          <cell r="F1098">
            <v>-1.1368683772161603E-13</v>
          </cell>
          <cell r="G1098">
            <v>1.1368683772161603E-13</v>
          </cell>
        </row>
        <row r="1099">
          <cell r="A1099" t="str">
            <v>21177005</v>
          </cell>
          <cell r="B1099" t="str">
            <v>21177005 SEGURO SOLIDARIO</v>
          </cell>
          <cell r="C1099">
            <v>-4506</v>
          </cell>
          <cell r="D1099">
            <v>13494</v>
          </cell>
          <cell r="E1099">
            <v>8988</v>
          </cell>
          <cell r="F1099">
            <v>0</v>
          </cell>
          <cell r="G1099">
            <v>0</v>
          </cell>
        </row>
        <row r="1100">
          <cell r="A1100" t="str">
            <v>21177008</v>
          </cell>
          <cell r="B1100" t="str">
            <v>21177008 CAJA DE AHORRO LAGUNA</v>
          </cell>
          <cell r="C1100">
            <v>-24164.400000000001</v>
          </cell>
          <cell r="D1100">
            <v>48296.6</v>
          </cell>
          <cell r="E1100">
            <v>24132.2</v>
          </cell>
          <cell r="F1100">
            <v>0</v>
          </cell>
          <cell r="G1100">
            <v>0</v>
          </cell>
        </row>
        <row r="1101">
          <cell r="A1101" t="str">
            <v>21177011</v>
          </cell>
          <cell r="B1101" t="str">
            <v>21177011 SEGURO INDIVIDUAL INBURSA VIDA</v>
          </cell>
          <cell r="C1101">
            <v>-233357.9</v>
          </cell>
          <cell r="D1101">
            <v>463663.48</v>
          </cell>
          <cell r="E1101">
            <v>230305.58</v>
          </cell>
          <cell r="F1101">
            <v>0</v>
          </cell>
          <cell r="G1101">
            <v>0</v>
          </cell>
        </row>
        <row r="1102">
          <cell r="A1102" t="str">
            <v>21177014</v>
          </cell>
          <cell r="B1102" t="str">
            <v>21177014 APORTACION SINDICAL</v>
          </cell>
          <cell r="C1102">
            <v>-68.03</v>
          </cell>
          <cell r="D1102">
            <v>158.99</v>
          </cell>
          <cell r="E1102">
            <v>90.96</v>
          </cell>
          <cell r="F1102">
            <v>0</v>
          </cell>
          <cell r="G1102">
            <v>0</v>
          </cell>
        </row>
        <row r="1103">
          <cell r="A1103" t="str">
            <v>21177015</v>
          </cell>
          <cell r="B1103" t="str">
            <v>21177015 PENSION ALIMENTICIA</v>
          </cell>
          <cell r="C1103">
            <v>986.77</v>
          </cell>
          <cell r="D1103">
            <v>0</v>
          </cell>
          <cell r="E1103">
            <v>31986.76</v>
          </cell>
          <cell r="F1103">
            <v>-30999.99</v>
          </cell>
          <cell r="G1103">
            <v>30999.99</v>
          </cell>
        </row>
        <row r="1104">
          <cell r="A1104" t="str">
            <v>21177017</v>
          </cell>
          <cell r="B1104" t="str">
            <v>21177017 FOMEPADE SA DE CV SOFOM ENR</v>
          </cell>
          <cell r="C1104">
            <v>-316500.31</v>
          </cell>
          <cell r="D1104">
            <v>630245.93000000005</v>
          </cell>
          <cell r="E1104">
            <v>313745.62</v>
          </cell>
          <cell r="F1104">
            <v>0</v>
          </cell>
          <cell r="G1104">
            <v>0</v>
          </cell>
        </row>
        <row r="1105">
          <cell r="A1105" t="str">
            <v>21177019</v>
          </cell>
          <cell r="B1105" t="str">
            <v>21177019 DESCUENTOS FONACOT</v>
          </cell>
          <cell r="C1105">
            <v>-58926.080000000002</v>
          </cell>
          <cell r="D1105">
            <v>123389.05</v>
          </cell>
          <cell r="E1105">
            <v>64462.97</v>
          </cell>
          <cell r="F1105">
            <v>0</v>
          </cell>
          <cell r="G1105">
            <v>0</v>
          </cell>
        </row>
        <row r="1106">
          <cell r="A1106" t="str">
            <v>21177020</v>
          </cell>
          <cell r="B1106" t="str">
            <v>21177020 IMPULSORA PROMOBIEN SA DE CV FAMSA</v>
          </cell>
          <cell r="C1106">
            <v>-512736.77</v>
          </cell>
          <cell r="D1106">
            <v>1018103.38</v>
          </cell>
          <cell r="E1106">
            <v>505366.61</v>
          </cell>
          <cell r="F1106">
            <v>0</v>
          </cell>
          <cell r="G1106">
            <v>0</v>
          </cell>
        </row>
        <row r="1107">
          <cell r="A1107" t="str">
            <v>21177023</v>
          </cell>
          <cell r="B1107" t="str">
            <v>21177023 CAJA DE AHORRO DEL STSTPED</v>
          </cell>
          <cell r="C1107">
            <v>-1620605.99</v>
          </cell>
          <cell r="D1107">
            <v>780</v>
          </cell>
          <cell r="E1107">
            <v>269820</v>
          </cell>
          <cell r="F1107">
            <v>-1889645.99</v>
          </cell>
          <cell r="G1107">
            <v>1889645.99</v>
          </cell>
        </row>
        <row r="1108">
          <cell r="A1108" t="str">
            <v>21177025</v>
          </cell>
          <cell r="B1108" t="str">
            <v>21177025 MUEBLERIA CENTRAL</v>
          </cell>
          <cell r="C1108">
            <v>-13842.91</v>
          </cell>
          <cell r="D1108">
            <v>9305.5</v>
          </cell>
          <cell r="E1108">
            <v>9074.82</v>
          </cell>
          <cell r="F1108">
            <v>-13612.23</v>
          </cell>
          <cell r="G1108">
            <v>13612.23</v>
          </cell>
        </row>
        <row r="1109">
          <cell r="A1109" t="str">
            <v>21177026</v>
          </cell>
          <cell r="B1109" t="str">
            <v>21177026 ASEGURADORA HIDALGO METLIFE</v>
          </cell>
          <cell r="C1109">
            <v>-615992.4</v>
          </cell>
          <cell r="D1109">
            <v>921468.37</v>
          </cell>
          <cell r="E1109">
            <v>608352.34</v>
          </cell>
          <cell r="F1109">
            <v>-302876.37</v>
          </cell>
          <cell r="G1109">
            <v>302876.37</v>
          </cell>
        </row>
        <row r="1110">
          <cell r="A1110" t="str">
            <v>21177028</v>
          </cell>
          <cell r="B1110" t="str">
            <v>21177028 RESPONSABILIDADES  NOMINA</v>
          </cell>
          <cell r="C1110">
            <v>-1381084.56</v>
          </cell>
          <cell r="D1110">
            <v>5672.3</v>
          </cell>
          <cell r="E1110">
            <v>701671.45</v>
          </cell>
          <cell r="F1110">
            <v>-2077083.71</v>
          </cell>
          <cell r="G1110">
            <v>2077083.71</v>
          </cell>
        </row>
        <row r="1111">
          <cell r="A1111" t="str">
            <v>21177029</v>
          </cell>
          <cell r="B1111" t="str">
            <v>21177029 FALTAS Y RETARDOS</v>
          </cell>
          <cell r="C1111">
            <v>-4414604.21</v>
          </cell>
          <cell r="D1111">
            <v>5650.51</v>
          </cell>
          <cell r="E1111">
            <v>188755.07</v>
          </cell>
          <cell r="F1111">
            <v>-4597708.7699999996</v>
          </cell>
          <cell r="G1111">
            <v>4597708.7699999996</v>
          </cell>
        </row>
        <row r="1112">
          <cell r="A1112" t="str">
            <v>21177031</v>
          </cell>
          <cell r="B1112" t="str">
            <v>21177031 DURANGO SOLIDARIO</v>
          </cell>
          <cell r="C1112">
            <v>-3928791.86</v>
          </cell>
          <cell r="D1112">
            <v>0</v>
          </cell>
          <cell r="E1112">
            <v>0</v>
          </cell>
          <cell r="F1112">
            <v>-3928791.86</v>
          </cell>
          <cell r="G1112">
            <v>3928791.86</v>
          </cell>
        </row>
        <row r="1113">
          <cell r="A1113" t="str">
            <v>21177032</v>
          </cell>
          <cell r="B1113" t="str">
            <v>21177032 CREDITO MAESTRO</v>
          </cell>
          <cell r="C1113">
            <v>-86830</v>
          </cell>
          <cell r="D1113">
            <v>262251.55</v>
          </cell>
          <cell r="E1113">
            <v>173516.36</v>
          </cell>
          <cell r="F1113">
            <v>1905.19</v>
          </cell>
          <cell r="G1113">
            <v>-1905.19</v>
          </cell>
        </row>
        <row r="1114">
          <cell r="A1114" t="str">
            <v>21177034</v>
          </cell>
          <cell r="B1114" t="str">
            <v>21177034 UNICREDIX</v>
          </cell>
          <cell r="C1114">
            <v>-398871.58</v>
          </cell>
          <cell r="D1114">
            <v>786228.6</v>
          </cell>
          <cell r="E1114">
            <v>387357.02</v>
          </cell>
          <cell r="F1114">
            <v>0</v>
          </cell>
          <cell r="G1114">
            <v>0</v>
          </cell>
        </row>
        <row r="1115">
          <cell r="A1115" t="str">
            <v>21177036</v>
          </cell>
          <cell r="B1115" t="str">
            <v>21177036 KONDINERO</v>
          </cell>
          <cell r="C1115">
            <v>-198678.87</v>
          </cell>
          <cell r="D1115">
            <v>402870.18</v>
          </cell>
          <cell r="E1115">
            <v>204191.31</v>
          </cell>
          <cell r="F1115">
            <v>0</v>
          </cell>
          <cell r="G1115">
            <v>0</v>
          </cell>
        </row>
        <row r="1116">
          <cell r="A1116" t="str">
            <v>21177037</v>
          </cell>
          <cell r="B1116" t="str">
            <v>21177037 EVENTOS ESPECIALES</v>
          </cell>
          <cell r="C1116">
            <v>0</v>
          </cell>
          <cell r="D1116">
            <v>165079.88</v>
          </cell>
          <cell r="E1116">
            <v>165079.88</v>
          </cell>
          <cell r="F1116">
            <v>0</v>
          </cell>
          <cell r="G1116">
            <v>0</v>
          </cell>
        </row>
        <row r="1117">
          <cell r="A1117" t="str">
            <v>21177054</v>
          </cell>
          <cell r="B1117" t="str">
            <v>21177054 CLUB DEPORTIVO EL CUARTELAZO</v>
          </cell>
          <cell r="C1117">
            <v>-621075.19999999995</v>
          </cell>
          <cell r="D1117">
            <v>651475.19999999995</v>
          </cell>
          <cell r="E1117">
            <v>30400</v>
          </cell>
          <cell r="F1117">
            <v>0</v>
          </cell>
          <cell r="G1117">
            <v>0</v>
          </cell>
        </row>
        <row r="1118">
          <cell r="A1118" t="str">
            <v>21177056</v>
          </cell>
          <cell r="B1118" t="str">
            <v>21177056 IMSS</v>
          </cell>
          <cell r="C1118">
            <v>-16037.81</v>
          </cell>
          <cell r="D1118">
            <v>16037.81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21177057</v>
          </cell>
          <cell r="B1119" t="str">
            <v>21177057 MULTIPLICA TU NOMINA</v>
          </cell>
          <cell r="C1119">
            <v>-486781.1</v>
          </cell>
          <cell r="D1119">
            <v>955897.86</v>
          </cell>
          <cell r="E1119">
            <v>469116.76</v>
          </cell>
          <cell r="F1119">
            <v>0</v>
          </cell>
          <cell r="G1119">
            <v>0</v>
          </cell>
        </row>
        <row r="1120">
          <cell r="A1120" t="str">
            <v>21177059</v>
          </cell>
          <cell r="B1120" t="str">
            <v>21177059 OBLIGACION CIVIL O MERCANTIL</v>
          </cell>
          <cell r="C1120">
            <v>11268.38</v>
          </cell>
          <cell r="D1120">
            <v>2078678.01</v>
          </cell>
          <cell r="E1120">
            <v>2089946.39</v>
          </cell>
          <cell r="F1120">
            <v>0</v>
          </cell>
          <cell r="G1120">
            <v>0</v>
          </cell>
        </row>
        <row r="1121">
          <cell r="A1121" t="str">
            <v>21178000</v>
          </cell>
          <cell r="B1121" t="str">
            <v>21178000 RETENCIONES NOMINA MAGISTERIO ESTATAL POR PAGAR A CORTO PLAZO</v>
          </cell>
          <cell r="C1121">
            <v>-17818009.559999991</v>
          </cell>
          <cell r="D1121">
            <v>42917336.230000004</v>
          </cell>
          <cell r="E1121">
            <v>29125765.609999996</v>
          </cell>
          <cell r="F1121">
            <v>-4026438.94</v>
          </cell>
          <cell r="G1121">
            <v>4026438.94</v>
          </cell>
        </row>
        <row r="1122">
          <cell r="A1122" t="str">
            <v>21178001</v>
          </cell>
          <cell r="B1122" t="str">
            <v>21178001 CUOTA SINDICAL</v>
          </cell>
          <cell r="C1122">
            <v>-1009295.27</v>
          </cell>
          <cell r="D1122">
            <v>2053180.67</v>
          </cell>
          <cell r="E1122">
            <v>1043885.4</v>
          </cell>
          <cell r="F1122">
            <v>0</v>
          </cell>
          <cell r="G1122">
            <v>0</v>
          </cell>
        </row>
        <row r="1123">
          <cell r="A1123" t="str">
            <v>21178002</v>
          </cell>
          <cell r="B1123" t="str">
            <v>21178002 SEGURO RETIRO COLECTIVO SNTE</v>
          </cell>
          <cell r="C1123">
            <v>-805440</v>
          </cell>
          <cell r="D1123">
            <v>1593408</v>
          </cell>
          <cell r="E1123">
            <v>787968</v>
          </cell>
          <cell r="F1123">
            <v>0</v>
          </cell>
          <cell r="G1123">
            <v>0</v>
          </cell>
        </row>
        <row r="1124">
          <cell r="A1124" t="str">
            <v>21178003</v>
          </cell>
          <cell r="B1124" t="str">
            <v>21178003 SEGURO INDIVIDUAL AMERICA</v>
          </cell>
          <cell r="C1124">
            <v>-674.19</v>
          </cell>
          <cell r="D1124">
            <v>2022.57</v>
          </cell>
          <cell r="E1124">
            <v>1348.38</v>
          </cell>
          <cell r="F1124">
            <v>0</v>
          </cell>
          <cell r="G1124">
            <v>0</v>
          </cell>
        </row>
        <row r="1125">
          <cell r="A1125" t="str">
            <v>21178004</v>
          </cell>
          <cell r="B1125" t="str">
            <v>21178004 SEGURO VOLUNTARIO INBURSA</v>
          </cell>
          <cell r="C1125">
            <v>-19005.55</v>
          </cell>
          <cell r="D1125">
            <v>47404.49</v>
          </cell>
          <cell r="E1125">
            <v>28398.94</v>
          </cell>
          <cell r="F1125">
            <v>0</v>
          </cell>
          <cell r="G1125">
            <v>0</v>
          </cell>
        </row>
        <row r="1126">
          <cell r="A1126" t="str">
            <v>21178005</v>
          </cell>
          <cell r="B1126" t="str">
            <v>21178005 DESCUENTO CNTE</v>
          </cell>
          <cell r="C1126">
            <v>-12766.85</v>
          </cell>
          <cell r="D1126">
            <v>32426.78</v>
          </cell>
          <cell r="E1126">
            <v>19659.93</v>
          </cell>
          <cell r="F1126">
            <v>0</v>
          </cell>
          <cell r="G1126">
            <v>0</v>
          </cell>
        </row>
        <row r="1127">
          <cell r="A1127" t="str">
            <v>21178006</v>
          </cell>
          <cell r="B1127" t="str">
            <v>21178006 SINDICATO BYCENE</v>
          </cell>
          <cell r="C1127">
            <v>-19175.8</v>
          </cell>
          <cell r="D1127">
            <v>28684.49</v>
          </cell>
          <cell r="E1127">
            <v>19017.38</v>
          </cell>
          <cell r="F1127">
            <v>-9508.69</v>
          </cell>
          <cell r="G1127">
            <v>9508.69</v>
          </cell>
        </row>
        <row r="1128">
          <cell r="A1128" t="str">
            <v>21178007</v>
          </cell>
          <cell r="B1128" t="str">
            <v>21178007 SEGURO PROVIDA</v>
          </cell>
          <cell r="C1128">
            <v>-3222682.3</v>
          </cell>
          <cell r="D1128">
            <v>9422068</v>
          </cell>
          <cell r="E1128">
            <v>6199385.7000000002</v>
          </cell>
          <cell r="F1128">
            <v>0</v>
          </cell>
          <cell r="G1128">
            <v>0</v>
          </cell>
        </row>
        <row r="1129">
          <cell r="A1129" t="str">
            <v>21178008</v>
          </cell>
          <cell r="B1129" t="str">
            <v>21178008 COUTA PERSONAL 18 DE MARZO</v>
          </cell>
          <cell r="C1129">
            <v>-1540</v>
          </cell>
          <cell r="D1129">
            <v>4580</v>
          </cell>
          <cell r="E1129">
            <v>3040</v>
          </cell>
          <cell r="F1129">
            <v>0</v>
          </cell>
          <cell r="G1129">
            <v>0</v>
          </cell>
        </row>
        <row r="1130">
          <cell r="A1130" t="str">
            <v>21178009</v>
          </cell>
          <cell r="B1130" t="str">
            <v>21178009 FONDO DE RETIRO DE TRABAJADORES DE EDUCACION FORTE</v>
          </cell>
          <cell r="C1130">
            <v>-328700.67</v>
          </cell>
          <cell r="D1130">
            <v>658745.49</v>
          </cell>
          <cell r="E1130">
            <v>330044.82</v>
          </cell>
          <cell r="F1130">
            <v>0</v>
          </cell>
          <cell r="G1130">
            <v>0</v>
          </cell>
        </row>
        <row r="1131">
          <cell r="A1131" t="str">
            <v>21178010</v>
          </cell>
          <cell r="B1131" t="str">
            <v>21178010 PENSION ALIMENTICIA</v>
          </cell>
          <cell r="C1131">
            <v>-1546432.97</v>
          </cell>
          <cell r="D1131">
            <v>6046369.0700000003</v>
          </cell>
          <cell r="E1131">
            <v>4499936.0999999996</v>
          </cell>
          <cell r="F1131">
            <v>0</v>
          </cell>
          <cell r="G1131">
            <v>0</v>
          </cell>
        </row>
        <row r="1132">
          <cell r="A1132" t="str">
            <v>21178012</v>
          </cell>
          <cell r="B1132" t="str">
            <v>21178012 EDICIONES LAROUSSE</v>
          </cell>
          <cell r="C1132">
            <v>-149773.64000000001</v>
          </cell>
          <cell r="D1132">
            <v>301868.74</v>
          </cell>
          <cell r="E1132">
            <v>152095.1</v>
          </cell>
          <cell r="F1132">
            <v>0</v>
          </cell>
          <cell r="G1132">
            <v>0</v>
          </cell>
        </row>
        <row r="1133">
          <cell r="A1133" t="str">
            <v>21178013</v>
          </cell>
          <cell r="B1133" t="str">
            <v>21178013 CREDITO FONACOT</v>
          </cell>
          <cell r="C1133">
            <v>-3058.51</v>
          </cell>
          <cell r="D1133">
            <v>3058.51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21178014</v>
          </cell>
          <cell r="B1134" t="str">
            <v>21178014 CREDITO FAMSA</v>
          </cell>
          <cell r="C1134">
            <v>-1627850.92</v>
          </cell>
          <cell r="D1134">
            <v>3660598.11</v>
          </cell>
          <cell r="E1134">
            <v>2032747.19</v>
          </cell>
          <cell r="F1134">
            <v>0</v>
          </cell>
          <cell r="G1134">
            <v>0</v>
          </cell>
        </row>
        <row r="1135">
          <cell r="A1135" t="str">
            <v>21178016</v>
          </cell>
          <cell r="B1135" t="str">
            <v>21178016 SEGURO INDIVIDUAL</v>
          </cell>
          <cell r="C1135">
            <v>-1867030.25</v>
          </cell>
          <cell r="D1135">
            <v>3751501.26</v>
          </cell>
          <cell r="E1135">
            <v>1884471.01</v>
          </cell>
          <cell r="F1135">
            <v>0</v>
          </cell>
          <cell r="G1135">
            <v>0</v>
          </cell>
        </row>
        <row r="1136">
          <cell r="A1136" t="str">
            <v>21178019</v>
          </cell>
          <cell r="B1136" t="str">
            <v>21178019 PRESTAMOS FORTE</v>
          </cell>
          <cell r="C1136">
            <v>-2452455.9300000002</v>
          </cell>
          <cell r="D1136">
            <v>7409345.1100000003</v>
          </cell>
          <cell r="E1136">
            <v>4956889.18</v>
          </cell>
          <cell r="F1136">
            <v>0</v>
          </cell>
          <cell r="G1136">
            <v>0</v>
          </cell>
        </row>
        <row r="1137">
          <cell r="A1137" t="str">
            <v>21178024</v>
          </cell>
          <cell r="B1137" t="str">
            <v>21178024 SANTEL PROGRAMAS EDUCATIVOS SA DE CV</v>
          </cell>
          <cell r="C1137">
            <v>-56989.59</v>
          </cell>
          <cell r="D1137">
            <v>114371.58</v>
          </cell>
          <cell r="E1137">
            <v>57381.99</v>
          </cell>
          <cell r="F1137">
            <v>0</v>
          </cell>
          <cell r="G1137">
            <v>0</v>
          </cell>
        </row>
        <row r="1138">
          <cell r="A1138" t="str">
            <v>21178027</v>
          </cell>
          <cell r="B1138" t="str">
            <v>21178027 ETESA</v>
          </cell>
          <cell r="C1138">
            <v>-120327.32</v>
          </cell>
          <cell r="D1138">
            <v>242366.16</v>
          </cell>
          <cell r="E1138">
            <v>122038.84</v>
          </cell>
          <cell r="F1138">
            <v>0</v>
          </cell>
          <cell r="G1138">
            <v>0</v>
          </cell>
        </row>
        <row r="1139">
          <cell r="A1139" t="str">
            <v>21178028</v>
          </cell>
          <cell r="B1139" t="str">
            <v>21178028 MAGISTRAL AGENTE DE SEGUROS SA DE CV</v>
          </cell>
          <cell r="C1139">
            <v>-153943.64000000001</v>
          </cell>
          <cell r="D1139">
            <v>310315.32</v>
          </cell>
          <cell r="E1139">
            <v>156371.68</v>
          </cell>
          <cell r="F1139">
            <v>0</v>
          </cell>
          <cell r="G1139">
            <v>0</v>
          </cell>
        </row>
        <row r="1140">
          <cell r="A1140" t="str">
            <v>21178031</v>
          </cell>
          <cell r="B1140" t="str">
            <v>21178031 CONSUPAGO SA DE CV</v>
          </cell>
          <cell r="C1140">
            <v>-48628.86</v>
          </cell>
          <cell r="D1140">
            <v>122789.1</v>
          </cell>
          <cell r="E1140">
            <v>74160.240000000005</v>
          </cell>
          <cell r="F1140">
            <v>0</v>
          </cell>
          <cell r="G1140">
            <v>0</v>
          </cell>
        </row>
        <row r="1141">
          <cell r="A1141" t="str">
            <v>21178032</v>
          </cell>
          <cell r="B1141" t="str">
            <v>21178032 SIMPOSIUM</v>
          </cell>
          <cell r="C1141">
            <v>-6800</v>
          </cell>
          <cell r="D1141">
            <v>6800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21178034</v>
          </cell>
          <cell r="B1142" t="str">
            <v>21178034 APORTACION PATRONAL AL SAR</v>
          </cell>
          <cell r="C1142">
            <v>-3250006.82</v>
          </cell>
          <cell r="D1142">
            <v>1312917.8999999999</v>
          </cell>
          <cell r="E1142">
            <v>2079841.39</v>
          </cell>
          <cell r="F1142">
            <v>-4016930.31</v>
          </cell>
          <cell r="G1142">
            <v>4016930.31</v>
          </cell>
        </row>
        <row r="1143">
          <cell r="A1143" t="str">
            <v>21178035</v>
          </cell>
          <cell r="B1143" t="str">
            <v>21178035 APORTACION PATRONAL AL FORTE</v>
          </cell>
          <cell r="C1143">
            <v>147650.92000000001</v>
          </cell>
          <cell r="D1143">
            <v>882066.74</v>
          </cell>
          <cell r="E1143">
            <v>1029717.6</v>
          </cell>
          <cell r="F1143">
            <v>0.06</v>
          </cell>
          <cell r="G1143">
            <v>-0.06</v>
          </cell>
        </row>
        <row r="1144">
          <cell r="A1144" t="str">
            <v>21178037</v>
          </cell>
          <cell r="B1144" t="str">
            <v>21178037 OPCIPRES SA DE CV</v>
          </cell>
          <cell r="C1144">
            <v>-4097.1099999999997</v>
          </cell>
          <cell r="D1144">
            <v>9262</v>
          </cell>
          <cell r="E1144">
            <v>5164.8900000000003</v>
          </cell>
          <cell r="F1144">
            <v>0</v>
          </cell>
          <cell r="G1144">
            <v>0</v>
          </cell>
        </row>
        <row r="1145">
          <cell r="A1145" t="str">
            <v>21178038</v>
          </cell>
          <cell r="B1145" t="str">
            <v>21178038 CREDITO MAESTRO</v>
          </cell>
          <cell r="C1145">
            <v>-634507.01</v>
          </cell>
          <cell r="D1145">
            <v>1443384.39</v>
          </cell>
          <cell r="E1145">
            <v>808877.38</v>
          </cell>
          <cell r="F1145">
            <v>0</v>
          </cell>
          <cell r="G1145">
            <v>0</v>
          </cell>
        </row>
        <row r="1146">
          <cell r="A1146" t="str">
            <v>21178039</v>
          </cell>
          <cell r="B1146" t="str">
            <v>21178039 FUNERALES HERNANDEZ</v>
          </cell>
          <cell r="C1146">
            <v>-131402.72</v>
          </cell>
          <cell r="D1146">
            <v>264638.59000000003</v>
          </cell>
          <cell r="E1146">
            <v>133235.87</v>
          </cell>
          <cell r="F1146">
            <v>0</v>
          </cell>
          <cell r="G1146">
            <v>0</v>
          </cell>
        </row>
        <row r="1147">
          <cell r="A1147" t="str">
            <v>21178040</v>
          </cell>
          <cell r="B1147" t="str">
            <v>21178040 DESCUENTOS FRENTE DEMOCRATICO CNTE</v>
          </cell>
          <cell r="C1147">
            <v>-5959.13</v>
          </cell>
          <cell r="D1147">
            <v>11920.65</v>
          </cell>
          <cell r="E1147">
            <v>5961.52</v>
          </cell>
          <cell r="F1147">
            <v>0</v>
          </cell>
          <cell r="G1147">
            <v>0</v>
          </cell>
        </row>
        <row r="1148">
          <cell r="A1148" t="str">
            <v>21178041</v>
          </cell>
          <cell r="B1148" t="str">
            <v>21178041 DIRECTODO MEXICO SAPI DE CV</v>
          </cell>
          <cell r="C1148">
            <v>1812139.65</v>
          </cell>
          <cell r="D1148">
            <v>347244.72</v>
          </cell>
          <cell r="E1148">
            <v>2159384.37</v>
          </cell>
          <cell r="F1148">
            <v>0</v>
          </cell>
          <cell r="G1148">
            <v>0</v>
          </cell>
        </row>
        <row r="1149">
          <cell r="A1149" t="str">
            <v>21178042</v>
          </cell>
          <cell r="B1149" t="str">
            <v>21178042 CONDINERO</v>
          </cell>
          <cell r="C1149">
            <v>-1986203.41</v>
          </cell>
          <cell r="D1149">
            <v>2163933.38</v>
          </cell>
          <cell r="E1149">
            <v>177729.97</v>
          </cell>
          <cell r="F1149">
            <v>0</v>
          </cell>
          <cell r="G1149">
            <v>0</v>
          </cell>
        </row>
        <row r="1150">
          <cell r="A1150" t="str">
            <v>21178044</v>
          </cell>
          <cell r="B1150" t="str">
            <v>21178044 MUEBLES AMERICA</v>
          </cell>
          <cell r="C1150">
            <v>-37453.15</v>
          </cell>
          <cell r="D1150">
            <v>76276.13</v>
          </cell>
          <cell r="E1150">
            <v>38822.980000000003</v>
          </cell>
          <cell r="F1150">
            <v>0</v>
          </cell>
          <cell r="G1150">
            <v>0</v>
          </cell>
        </row>
        <row r="1151">
          <cell r="A1151" t="str">
            <v>21178045</v>
          </cell>
          <cell r="B1151" t="str">
            <v>21178045 GRUPO NACIONAL PROVINCIAL S.A.B.</v>
          </cell>
          <cell r="C1151">
            <v>-44264.09</v>
          </cell>
          <cell r="D1151">
            <v>89898.73</v>
          </cell>
          <cell r="E1151">
            <v>45634.64</v>
          </cell>
          <cell r="F1151">
            <v>0</v>
          </cell>
          <cell r="G1151">
            <v>0</v>
          </cell>
        </row>
        <row r="1152">
          <cell r="A1152" t="str">
            <v>21178046</v>
          </cell>
          <cell r="B1152" t="str">
            <v>21178046 BANSEFI MAGISTERIO ESTATAL</v>
          </cell>
          <cell r="C1152">
            <v>-35613.879999999997</v>
          </cell>
          <cell r="D1152">
            <v>73231.06</v>
          </cell>
          <cell r="E1152">
            <v>37617.18</v>
          </cell>
          <cell r="F1152">
            <v>0</v>
          </cell>
          <cell r="G1152">
            <v>0</v>
          </cell>
        </row>
        <row r="1153">
          <cell r="A1153" t="str">
            <v>21178047</v>
          </cell>
          <cell r="B1153" t="str">
            <v>21178047 EMPRESA FINANCIERA FORTALEZA, S.A. DE C.V.</v>
          </cell>
          <cell r="C1153">
            <v>-52231.14</v>
          </cell>
          <cell r="D1153">
            <v>105833.47</v>
          </cell>
          <cell r="E1153">
            <v>53602.33</v>
          </cell>
          <cell r="F1153">
            <v>0</v>
          </cell>
          <cell r="G1153">
            <v>0</v>
          </cell>
        </row>
        <row r="1154">
          <cell r="A1154" t="str">
            <v>21178048</v>
          </cell>
          <cell r="B1154" t="str">
            <v>21178048 CONSUBANCO S.A. INSTITUCION DE BANCA MULTIPLE</v>
          </cell>
          <cell r="C1154">
            <v>-73620.84</v>
          </cell>
          <cell r="D1154">
            <v>146954.06</v>
          </cell>
          <cell r="E1154">
            <v>73333.22</v>
          </cell>
          <cell r="F1154">
            <v>0</v>
          </cell>
          <cell r="G1154">
            <v>0</v>
          </cell>
        </row>
        <row r="1155">
          <cell r="A1155" t="str">
            <v>21178049</v>
          </cell>
          <cell r="B1155" t="str">
            <v>21178049 VELATORIOS GARRIDO S.A.</v>
          </cell>
          <cell r="C1155">
            <v>-2940</v>
          </cell>
          <cell r="D1155">
            <v>5880</v>
          </cell>
          <cell r="E1155">
            <v>2940</v>
          </cell>
          <cell r="F1155">
            <v>0</v>
          </cell>
          <cell r="G1155">
            <v>0</v>
          </cell>
        </row>
        <row r="1156">
          <cell r="A1156" t="str">
            <v>21178050</v>
          </cell>
          <cell r="B1156" t="str">
            <v>21178050 AETERNAM, S.A.P.I. DE C.V. O TOTAL CREDIT</v>
          </cell>
          <cell r="C1156">
            <v>-66928.570000000007</v>
          </cell>
          <cell r="D1156">
            <v>171990.96</v>
          </cell>
          <cell r="E1156">
            <v>105062.39</v>
          </cell>
          <cell r="F1156">
            <v>0</v>
          </cell>
          <cell r="G1156">
            <v>0</v>
          </cell>
        </row>
        <row r="1157">
          <cell r="A1157" t="str">
            <v>21179000</v>
          </cell>
          <cell r="B1157" t="str">
            <v>21179000 OTRAS RETENCIONES Y CONTRIBUCIONES POR PAGAR A CORTO PLAZO</v>
          </cell>
          <cell r="C1157">
            <v>-1541909.4300000002</v>
          </cell>
          <cell r="D1157">
            <v>3382567.6500000004</v>
          </cell>
          <cell r="E1157">
            <v>2742715.6300000004</v>
          </cell>
          <cell r="F1157">
            <v>-902057.40999999992</v>
          </cell>
          <cell r="G1157">
            <v>902057.40999999992</v>
          </cell>
        </row>
        <row r="1158">
          <cell r="A1158" t="str">
            <v>21179001</v>
          </cell>
          <cell r="B1158" t="str">
            <v>21179001 ICIC</v>
          </cell>
          <cell r="C1158">
            <v>-269759.96000000002</v>
          </cell>
          <cell r="D1158">
            <v>235309.21</v>
          </cell>
          <cell r="E1158">
            <v>145432.76</v>
          </cell>
          <cell r="F1158">
            <v>-179883.51</v>
          </cell>
          <cell r="G1158">
            <v>179883.51</v>
          </cell>
        </row>
        <row r="1159">
          <cell r="A1159" t="str">
            <v>21179002</v>
          </cell>
          <cell r="B1159" t="str">
            <v>21179002 CMIC</v>
          </cell>
          <cell r="C1159">
            <v>-96986.85</v>
          </cell>
          <cell r="D1159">
            <v>311873.3</v>
          </cell>
          <cell r="E1159">
            <v>196640.15</v>
          </cell>
          <cell r="F1159">
            <v>18246.3</v>
          </cell>
          <cell r="G1159">
            <v>-18246.3</v>
          </cell>
        </row>
        <row r="1160">
          <cell r="A1160" t="str">
            <v>21179003</v>
          </cell>
          <cell r="B1160" t="str">
            <v>21179003 DIVO (5 AL MILLAR)</v>
          </cell>
          <cell r="C1160">
            <v>-1175162.6200000001</v>
          </cell>
          <cell r="D1160">
            <v>2835385.14</v>
          </cell>
          <cell r="E1160">
            <v>2400642.7200000002</v>
          </cell>
          <cell r="F1160">
            <v>-740420.2</v>
          </cell>
          <cell r="G1160">
            <v>740420.2</v>
          </cell>
        </row>
        <row r="1161">
          <cell r="A1161" t="str">
            <v>21190000</v>
          </cell>
          <cell r="B1161" t="str">
            <v>21190000 OTRAS CUENTAS POR PAGAR A CORTO PLAZO</v>
          </cell>
          <cell r="C1161">
            <v>-8535335.0300000031</v>
          </cell>
          <cell r="D1161">
            <v>137564537.11000001</v>
          </cell>
          <cell r="E1161">
            <v>145343348.53999999</v>
          </cell>
          <cell r="F1161">
            <v>-16314146.460000001</v>
          </cell>
          <cell r="G1161">
            <v>16314146.460000001</v>
          </cell>
        </row>
        <row r="1162">
          <cell r="A1162" t="str">
            <v>21198000</v>
          </cell>
          <cell r="B1162" t="str">
            <v>21198000 OTRAS CUENTAS POR PAGAR A CORTO PLAZO EDUCACION</v>
          </cell>
          <cell r="C1162">
            <v>852113.95000000007</v>
          </cell>
          <cell r="D1162">
            <v>804275.25</v>
          </cell>
          <cell r="E1162">
            <v>2184132.69</v>
          </cell>
          <cell r="F1162">
            <v>-527743.49000000022</v>
          </cell>
          <cell r="G1162">
            <v>527743.49000000022</v>
          </cell>
        </row>
        <row r="1163">
          <cell r="A1163" t="str">
            <v>21198001</v>
          </cell>
          <cell r="B1163" t="str">
            <v>21198001 PASIVO POR CHEQUES CANCELADOS</v>
          </cell>
          <cell r="C1163">
            <v>1872401.27</v>
          </cell>
          <cell r="D1163">
            <v>0</v>
          </cell>
          <cell r="E1163">
            <v>0</v>
          </cell>
          <cell r="F1163">
            <v>1872401.27</v>
          </cell>
          <cell r="G1163">
            <v>-1872401.27</v>
          </cell>
        </row>
        <row r="1164">
          <cell r="A1164" t="str">
            <v>21198009</v>
          </cell>
          <cell r="B1164" t="str">
            <v>21198009 VARIOS</v>
          </cell>
          <cell r="C1164">
            <v>42778.35</v>
          </cell>
          <cell r="D1164">
            <v>54.59</v>
          </cell>
          <cell r="E1164">
            <v>54.59</v>
          </cell>
          <cell r="F1164">
            <v>42778.35</v>
          </cell>
          <cell r="G1164">
            <v>-42778.35</v>
          </cell>
        </row>
        <row r="1165">
          <cell r="A1165" t="str">
            <v>21198011</v>
          </cell>
          <cell r="B1165" t="str">
            <v>21198011 TESORERIA DE LA FEDERACION</v>
          </cell>
          <cell r="C1165">
            <v>-936602.28</v>
          </cell>
          <cell r="D1165">
            <v>0</v>
          </cell>
          <cell r="E1165">
            <v>0</v>
          </cell>
          <cell r="F1165">
            <v>-936602.28</v>
          </cell>
          <cell r="G1165">
            <v>936602.28</v>
          </cell>
        </row>
        <row r="1166">
          <cell r="A1166" t="str">
            <v>21198014</v>
          </cell>
          <cell r="B1166" t="str">
            <v>21198014 PROGRAMAS FEDERALES 2012</v>
          </cell>
          <cell r="C1166">
            <v>3155413.24</v>
          </cell>
          <cell r="D1166">
            <v>16.13</v>
          </cell>
          <cell r="E1166">
            <v>0</v>
          </cell>
          <cell r="F1166">
            <v>3155429.37</v>
          </cell>
          <cell r="G1166">
            <v>-3155429.37</v>
          </cell>
        </row>
        <row r="1167">
          <cell r="A1167" t="str">
            <v>21198015</v>
          </cell>
          <cell r="B1167" t="str">
            <v>21198015 REEMBOLSO DE ANTICIPOS</v>
          </cell>
          <cell r="C1167">
            <v>-776285.79</v>
          </cell>
          <cell r="D1167">
            <v>64710.41</v>
          </cell>
          <cell r="E1167">
            <v>53710.41</v>
          </cell>
          <cell r="F1167">
            <v>-765285.79</v>
          </cell>
          <cell r="G1167">
            <v>765285.79</v>
          </cell>
        </row>
        <row r="1168">
          <cell r="A1168" t="str">
            <v>21198016</v>
          </cell>
          <cell r="B1168" t="str">
            <v>21198016 REEMBOLSOS VARIOS</v>
          </cell>
          <cell r="C1168">
            <v>-1148841.21</v>
          </cell>
          <cell r="D1168">
            <v>739486.19</v>
          </cell>
          <cell r="E1168">
            <v>347403.1</v>
          </cell>
          <cell r="F1168">
            <v>-756758.12</v>
          </cell>
          <cell r="G1168">
            <v>756758.12</v>
          </cell>
        </row>
        <row r="1169">
          <cell r="A1169" t="str">
            <v>21198017</v>
          </cell>
          <cell r="B1169" t="str">
            <v>21198017 REEMBOLSOS RECURSO FEDERAL</v>
          </cell>
          <cell r="C1169">
            <v>-1062617.78</v>
          </cell>
          <cell r="D1169">
            <v>0</v>
          </cell>
          <cell r="E1169">
            <v>0</v>
          </cell>
          <cell r="F1169">
            <v>-1062617.78</v>
          </cell>
          <cell r="G1169">
            <v>1062617.78</v>
          </cell>
        </row>
        <row r="1170">
          <cell r="A1170" t="str">
            <v>21198020</v>
          </cell>
          <cell r="B1170" t="str">
            <v>21198020 CHEQUES CANCELADOS TIEMPO COMPLETO</v>
          </cell>
          <cell r="C1170">
            <v>-211068.47</v>
          </cell>
          <cell r="D1170">
            <v>0</v>
          </cell>
          <cell r="E1170">
            <v>4703.79</v>
          </cell>
          <cell r="F1170">
            <v>-215772.26</v>
          </cell>
          <cell r="G1170">
            <v>215772.26</v>
          </cell>
        </row>
        <row r="1171">
          <cell r="A1171" t="str">
            <v>21198021</v>
          </cell>
          <cell r="B1171" t="str">
            <v>21198021 CHEQUES CANCELADOS</v>
          </cell>
          <cell r="C1171">
            <v>-83063.38</v>
          </cell>
          <cell r="D1171">
            <v>0</v>
          </cell>
          <cell r="E1171">
            <v>0</v>
          </cell>
          <cell r="F1171">
            <v>-83063.38</v>
          </cell>
          <cell r="G1171">
            <v>83063.38</v>
          </cell>
        </row>
        <row r="1172">
          <cell r="A1172" t="str">
            <v>21198022</v>
          </cell>
          <cell r="B1172" t="str">
            <v>21198022 REINTEGROS SIN IDENTIFICAR</v>
          </cell>
          <cell r="C1172">
            <v>0</v>
          </cell>
          <cell r="D1172">
            <v>7.93</v>
          </cell>
          <cell r="E1172">
            <v>8610.7999999999993</v>
          </cell>
          <cell r="F1172">
            <v>-8602.8700000000008</v>
          </cell>
          <cell r="G1172">
            <v>8602.8700000000008</v>
          </cell>
        </row>
        <row r="1173">
          <cell r="A1173" t="str">
            <v>21198023</v>
          </cell>
          <cell r="B1173" t="str">
            <v>21198023 REINTEGROS RH</v>
          </cell>
          <cell r="C1173">
            <v>0</v>
          </cell>
          <cell r="D1173">
            <v>0</v>
          </cell>
          <cell r="E1173">
            <v>1769650</v>
          </cell>
          <cell r="F1173">
            <v>-1769650</v>
          </cell>
          <cell r="G1173">
            <v>1769650</v>
          </cell>
        </row>
        <row r="1174">
          <cell r="A1174" t="str">
            <v>21199000</v>
          </cell>
          <cell r="B1174" t="str">
            <v>21199000 OTRAS CUENTAS POR PAGAR A CORTO PLAZO</v>
          </cell>
          <cell r="C1174">
            <v>-9387448.9800000023</v>
          </cell>
          <cell r="D1174">
            <v>136760261.86000001</v>
          </cell>
          <cell r="E1174">
            <v>143159215.84999999</v>
          </cell>
          <cell r="F1174">
            <v>-15786402.969999999</v>
          </cell>
          <cell r="G1174">
            <v>15786402.969999999</v>
          </cell>
        </row>
        <row r="1175">
          <cell r="A1175" t="str">
            <v>21199005</v>
          </cell>
          <cell r="B1175" t="str">
            <v>21199005 EJIDO ARROYO SECO</v>
          </cell>
          <cell r="C1175">
            <v>-10000018</v>
          </cell>
          <cell r="D1175">
            <v>0</v>
          </cell>
          <cell r="E1175">
            <v>0</v>
          </cell>
          <cell r="F1175">
            <v>-10000018</v>
          </cell>
          <cell r="G1175">
            <v>10000018</v>
          </cell>
        </row>
        <row r="1176">
          <cell r="A1176" t="str">
            <v>21199006</v>
          </cell>
          <cell r="B1176" t="str">
            <v>21199006 OTROS</v>
          </cell>
          <cell r="C1176">
            <v>101717.65</v>
          </cell>
          <cell r="D1176">
            <v>0</v>
          </cell>
          <cell r="E1176">
            <v>0</v>
          </cell>
          <cell r="F1176">
            <v>101717.65</v>
          </cell>
          <cell r="G1176">
            <v>-101717.65</v>
          </cell>
        </row>
        <row r="1177">
          <cell r="A1177" t="str">
            <v>21199008</v>
          </cell>
          <cell r="B1177" t="str">
            <v>21199008 MULTAS IMPUESTAS POR LA EASE</v>
          </cell>
          <cell r="C1177">
            <v>-824831.54999999993</v>
          </cell>
          <cell r="D1177">
            <v>0</v>
          </cell>
          <cell r="E1177">
            <v>0</v>
          </cell>
          <cell r="F1177">
            <v>-824831.54999999993</v>
          </cell>
          <cell r="G1177">
            <v>824831.54999999993</v>
          </cell>
        </row>
        <row r="1178">
          <cell r="A1178" t="str">
            <v>21199011</v>
          </cell>
          <cell r="B1178" t="str">
            <v>21199011 FIANZAS OTORGADAS</v>
          </cell>
          <cell r="C1178">
            <v>198135</v>
          </cell>
          <cell r="D1178">
            <v>0</v>
          </cell>
          <cell r="E1178">
            <v>0</v>
          </cell>
          <cell r="F1178">
            <v>198135</v>
          </cell>
          <cell r="G1178">
            <v>-198135</v>
          </cell>
        </row>
        <row r="1179">
          <cell r="A1179" t="str">
            <v>21199012</v>
          </cell>
          <cell r="B1179" t="str">
            <v>21199012 FORMATOS FORESTALES SEMARNAT</v>
          </cell>
          <cell r="C1179">
            <v>-300352.25</v>
          </cell>
          <cell r="D1179">
            <v>102616.5</v>
          </cell>
          <cell r="E1179">
            <v>32364.5</v>
          </cell>
          <cell r="F1179">
            <v>-230100.24999999997</v>
          </cell>
          <cell r="G1179">
            <v>230100.24999999997</v>
          </cell>
        </row>
        <row r="1180">
          <cell r="A1180" t="str">
            <v>21199013</v>
          </cell>
          <cell r="B1180" t="str">
            <v>21199013 CREDITO BANOBRAS MUNICIPIOS</v>
          </cell>
          <cell r="C1180">
            <v>334.26</v>
          </cell>
          <cell r="D1180">
            <v>35666.28</v>
          </cell>
          <cell r="E1180">
            <v>35666.28</v>
          </cell>
          <cell r="F1180">
            <v>334.26</v>
          </cell>
          <cell r="G1180">
            <v>-334.26</v>
          </cell>
        </row>
        <row r="1181">
          <cell r="A1181" t="str">
            <v>21199015</v>
          </cell>
          <cell r="B1181" t="str">
            <v>21199015 ENVIOS DE ACTAS DE REGISTRO CIVIL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21199016</v>
          </cell>
          <cell r="B1182" t="str">
            <v>21199016 GASTOS DE EJECUCION</v>
          </cell>
          <cell r="C1182">
            <v>411985.92000000004</v>
          </cell>
          <cell r="D1182">
            <v>19942.87</v>
          </cell>
          <cell r="E1182">
            <v>99714.329999999973</v>
          </cell>
          <cell r="F1182">
            <v>332214.46000000002</v>
          </cell>
          <cell r="G1182">
            <v>-332214.46000000002</v>
          </cell>
        </row>
        <row r="1183">
          <cell r="A1183" t="str">
            <v>21199017</v>
          </cell>
          <cell r="B1183" t="str">
            <v>21199017 HONORARIOS DE NOTIFICACION</v>
          </cell>
          <cell r="C1183">
            <v>39249.849999999991</v>
          </cell>
          <cell r="D1183">
            <v>0</v>
          </cell>
          <cell r="E1183">
            <v>38224.040000000015</v>
          </cell>
          <cell r="F1183">
            <v>1025.8100000000099</v>
          </cell>
          <cell r="G1183">
            <v>-1025.8100000000099</v>
          </cell>
        </row>
        <row r="1184">
          <cell r="A1184" t="str">
            <v>21199018</v>
          </cell>
          <cell r="B1184" t="str">
            <v>21199018 PROVISION G E FONDO DE CAPACITACION</v>
          </cell>
          <cell r="C1184">
            <v>-96955.28</v>
          </cell>
          <cell r="D1184">
            <v>0</v>
          </cell>
          <cell r="E1184">
            <v>16492.689999999999</v>
          </cell>
          <cell r="F1184">
            <v>-113447.97</v>
          </cell>
          <cell r="G1184">
            <v>113447.97</v>
          </cell>
        </row>
        <row r="1185">
          <cell r="A1185" t="str">
            <v>21199019</v>
          </cell>
          <cell r="B1185" t="str">
            <v>21199019 PROVISION G E FONDO DE ASISTENCIA</v>
          </cell>
          <cell r="C1185">
            <v>-74898.559999999998</v>
          </cell>
          <cell r="D1185">
            <v>0</v>
          </cell>
          <cell r="E1185">
            <v>10307.93</v>
          </cell>
          <cell r="F1185">
            <v>-85206.49</v>
          </cell>
          <cell r="G1185">
            <v>85206.49</v>
          </cell>
        </row>
        <row r="1186">
          <cell r="A1186" t="str">
            <v>21199020</v>
          </cell>
          <cell r="B1186" t="str">
            <v>21199020 PROVISION G E FONDO DE EQUIPOS Y UNIFORMES</v>
          </cell>
          <cell r="C1186">
            <v>-200690.84</v>
          </cell>
          <cell r="D1186">
            <v>158248.79999999999</v>
          </cell>
          <cell r="E1186">
            <v>8246.34</v>
          </cell>
          <cell r="F1186">
            <v>-50688.38</v>
          </cell>
          <cell r="G1186">
            <v>50688.38</v>
          </cell>
        </row>
        <row r="1187">
          <cell r="A1187" t="str">
            <v>21199021</v>
          </cell>
          <cell r="B1187" t="str">
            <v>21199021 PROVISION G E FONDO DE RECREACION</v>
          </cell>
          <cell r="C1187">
            <v>-8284.65</v>
          </cell>
          <cell r="D1187">
            <v>20300</v>
          </cell>
          <cell r="E1187">
            <v>6184.75</v>
          </cell>
          <cell r="F1187">
            <v>5830.6</v>
          </cell>
          <cell r="G1187">
            <v>-5830.6</v>
          </cell>
        </row>
        <row r="1188">
          <cell r="A1188" t="str">
            <v>21199022</v>
          </cell>
          <cell r="B1188" t="str">
            <v>21199022 CHEQUES CANCELADOS</v>
          </cell>
          <cell r="C1188">
            <v>-3801091.22</v>
          </cell>
          <cell r="D1188">
            <v>987093.2</v>
          </cell>
          <cell r="E1188">
            <v>61061.78</v>
          </cell>
          <cell r="F1188">
            <v>-2875059.8000000003</v>
          </cell>
          <cell r="G1188">
            <v>2875059.8000000003</v>
          </cell>
        </row>
        <row r="1189">
          <cell r="A1189" t="str">
            <v>21199023</v>
          </cell>
          <cell r="B1189" t="str">
            <v>21199023 CHEQUES CANCELADOS DE NOMINA</v>
          </cell>
          <cell r="C1189">
            <v>-6979478.0199999996</v>
          </cell>
          <cell r="D1189">
            <v>4062919.85</v>
          </cell>
          <cell r="E1189">
            <v>382202.68</v>
          </cell>
          <cell r="F1189">
            <v>-3298760.85</v>
          </cell>
          <cell r="G1189">
            <v>3298760.85</v>
          </cell>
        </row>
        <row r="1190">
          <cell r="A1190" t="str">
            <v>21199024</v>
          </cell>
          <cell r="B1190" t="str">
            <v>21199024 VARIOS</v>
          </cell>
          <cell r="C1190">
            <v>10991850.789999999</v>
          </cell>
          <cell r="D1190">
            <v>47130938.390000001</v>
          </cell>
          <cell r="E1190">
            <v>58267316.979999997</v>
          </cell>
          <cell r="F1190">
            <v>-144527.79999999999</v>
          </cell>
          <cell r="G1190">
            <v>144527.79999999999</v>
          </cell>
        </row>
        <row r="1191">
          <cell r="A1191" t="str">
            <v>21199032</v>
          </cell>
          <cell r="B1191" t="str">
            <v>21199032 FONDO DE INCENTIVOS DE CAPACITACION</v>
          </cell>
          <cell r="C1191">
            <v>-17879</v>
          </cell>
          <cell r="D1191">
            <v>0</v>
          </cell>
          <cell r="E1191">
            <v>0</v>
          </cell>
          <cell r="F1191">
            <v>-17879</v>
          </cell>
          <cell r="G1191">
            <v>17879</v>
          </cell>
        </row>
        <row r="1192">
          <cell r="A1192" t="str">
            <v>21199040</v>
          </cell>
          <cell r="B1192" t="str">
            <v>21199040 HONORARIOS POR IMPRESION Y PUBLICACION DE CONVOCATORIAS DE REMATE</v>
          </cell>
          <cell r="C1192">
            <v>-11732.16</v>
          </cell>
          <cell r="D1192">
            <v>0</v>
          </cell>
          <cell r="E1192">
            <v>0</v>
          </cell>
          <cell r="F1192">
            <v>-11732.16</v>
          </cell>
          <cell r="G1192">
            <v>11732.16</v>
          </cell>
        </row>
        <row r="1193">
          <cell r="A1193" t="str">
            <v>21199041</v>
          </cell>
          <cell r="B1193" t="str">
            <v>21199041 HONORARIOS POR INVESTIGACION</v>
          </cell>
          <cell r="C1193">
            <v>-2585.7399999999998</v>
          </cell>
          <cell r="D1193">
            <v>0</v>
          </cell>
          <cell r="E1193">
            <v>0</v>
          </cell>
          <cell r="F1193">
            <v>-2585.7399999999998</v>
          </cell>
          <cell r="G1193">
            <v>2585.7399999999998</v>
          </cell>
        </row>
        <row r="1194">
          <cell r="A1194" t="str">
            <v>21199042</v>
          </cell>
          <cell r="B1194" t="str">
            <v>21199042 HONORARIOS POR INSCRIPCION, CANCELACION Y SOLICITUD DE INFORMACION Y LIBERACION DE GRAVAMEN EN EL REGISTRO PUBLICO</v>
          </cell>
          <cell r="C1194">
            <v>-3338.2200000000003</v>
          </cell>
          <cell r="D1194">
            <v>0</v>
          </cell>
          <cell r="E1194">
            <v>0</v>
          </cell>
          <cell r="F1194">
            <v>-3338.2200000000003</v>
          </cell>
          <cell r="G1194">
            <v>3338.2200000000003</v>
          </cell>
        </row>
        <row r="1195">
          <cell r="A1195" t="str">
            <v>21199043</v>
          </cell>
          <cell r="B1195" t="str">
            <v>21199043 HONORARIOS POR EMBARGO EN LA VIA ADMINISTRATIVA</v>
          </cell>
          <cell r="C1195">
            <v>-62125.4</v>
          </cell>
          <cell r="D1195">
            <v>0</v>
          </cell>
          <cell r="E1195">
            <v>18.489999999999998</v>
          </cell>
          <cell r="F1195">
            <v>-62143.89</v>
          </cell>
          <cell r="G1195">
            <v>62143.89</v>
          </cell>
        </row>
        <row r="1196">
          <cell r="A1196" t="str">
            <v>21199046</v>
          </cell>
          <cell r="B1196" t="str">
            <v>21199046 PROGRAMA DE MEJORAMIENTO DE VIVIENDA FONHAPO IVED</v>
          </cell>
          <cell r="C1196">
            <v>-824</v>
          </cell>
          <cell r="D1196">
            <v>0</v>
          </cell>
          <cell r="E1196">
            <v>11816</v>
          </cell>
          <cell r="F1196">
            <v>-12640</v>
          </cell>
          <cell r="G1196">
            <v>12640</v>
          </cell>
        </row>
        <row r="1197">
          <cell r="A1197" t="str">
            <v>21199047</v>
          </cell>
          <cell r="B1197" t="str">
            <v>21199047 PROGRAMA DE MEJORAMIENTO DE VIVIENDA VIVAH IVED</v>
          </cell>
          <cell r="C1197">
            <v>-3390.1</v>
          </cell>
          <cell r="D1197">
            <v>0</v>
          </cell>
          <cell r="E1197">
            <v>0</v>
          </cell>
          <cell r="F1197">
            <v>-3390.1</v>
          </cell>
          <cell r="G1197">
            <v>3390.1</v>
          </cell>
        </row>
        <row r="1198">
          <cell r="A1198" t="str">
            <v>21199048</v>
          </cell>
          <cell r="B1198" t="str">
            <v>21199048 PROGRAMA DE MEJORAMIENTO DE VIVIENDA TU CASA IVED</v>
          </cell>
          <cell r="C1198">
            <v>-2049.6</v>
          </cell>
          <cell r="D1198">
            <v>0</v>
          </cell>
          <cell r="E1198">
            <v>0</v>
          </cell>
          <cell r="F1198">
            <v>-2049.6</v>
          </cell>
          <cell r="G1198">
            <v>2049.6</v>
          </cell>
        </row>
        <row r="1199">
          <cell r="A1199" t="str">
            <v>21199059</v>
          </cell>
          <cell r="B1199" t="str">
            <v>21199059 CRUZ ROJA</v>
          </cell>
          <cell r="C1199">
            <v>-335839.59</v>
          </cell>
          <cell r="D1199">
            <v>1351988.6700000009</v>
          </cell>
          <cell r="E1199">
            <v>1773196.2300000004</v>
          </cell>
          <cell r="F1199">
            <v>-757047.14999999991</v>
          </cell>
          <cell r="G1199">
            <v>757047.14999999991</v>
          </cell>
        </row>
        <row r="1200">
          <cell r="A1200" t="str">
            <v>21199074</v>
          </cell>
          <cell r="B1200" t="str">
            <v>21199074 COLEGIO DE BACHILLERES DEL ESTADO DE DURANGO</v>
          </cell>
          <cell r="C1200">
            <v>-317.77</v>
          </cell>
          <cell r="D1200">
            <v>43521825.579999998</v>
          </cell>
          <cell r="E1200">
            <v>43521825.579999998</v>
          </cell>
          <cell r="F1200">
            <v>-317.77</v>
          </cell>
          <cell r="G1200">
            <v>317.77</v>
          </cell>
        </row>
        <row r="1201">
          <cell r="A1201" t="str">
            <v>21199075</v>
          </cell>
          <cell r="B1201" t="str">
            <v>21199075 COLEGIO DE ESTUDIOS CIENTIFICOS Y TECNOLOGICOS DEL ESTADO DE DURANGO</v>
          </cell>
          <cell r="C1201">
            <v>0</v>
          </cell>
          <cell r="D1201">
            <v>37711264.990000002</v>
          </cell>
          <cell r="E1201">
            <v>37711264.990000002</v>
          </cell>
          <cell r="F1201">
            <v>0</v>
          </cell>
          <cell r="G1201">
            <v>0</v>
          </cell>
        </row>
        <row r="1202">
          <cell r="A1202" t="str">
            <v>21199082</v>
          </cell>
          <cell r="B1202" t="str">
            <v>21199082 DIFERENCIAS EN COMPROBACIONES</v>
          </cell>
          <cell r="C1202">
            <v>-31924.63</v>
          </cell>
          <cell r="D1202">
            <v>40.15</v>
          </cell>
          <cell r="E1202">
            <v>51421.56</v>
          </cell>
          <cell r="F1202">
            <v>-83306.039999999994</v>
          </cell>
          <cell r="G1202">
            <v>83306.039999999994</v>
          </cell>
        </row>
        <row r="1203">
          <cell r="A1203" t="str">
            <v>21199084</v>
          </cell>
          <cell r="B1203" t="str">
            <v>21199084 CRUZ ROJA APORTACIONES DE PARTICULARES</v>
          </cell>
          <cell r="C1203">
            <v>-61</v>
          </cell>
          <cell r="D1203">
            <v>0</v>
          </cell>
          <cell r="E1203">
            <v>0</v>
          </cell>
          <cell r="F1203">
            <v>-61</v>
          </cell>
          <cell r="G1203">
            <v>61</v>
          </cell>
        </row>
        <row r="1204">
          <cell r="A1204" t="str">
            <v>21199094</v>
          </cell>
          <cell r="B1204" t="str">
            <v>21199094 RECAUDACION IMPUESTO PREDIAL MUNICIPIO</v>
          </cell>
          <cell r="C1204">
            <v>-1578.1299999998555</v>
          </cell>
          <cell r="D1204">
            <v>1135735.2400000002</v>
          </cell>
          <cell r="E1204">
            <v>1131890.7000000002</v>
          </cell>
          <cell r="F1204">
            <v>2266.4100000001963</v>
          </cell>
          <cell r="G1204">
            <v>-2266.4100000001963</v>
          </cell>
        </row>
        <row r="1205">
          <cell r="A1205" t="str">
            <v>21199095</v>
          </cell>
          <cell r="B1205" t="str">
            <v>21199095 FIDEICOMISO DE ADMON E INVERSION PARA EL DESARROLLO FORESTAL SUSTENTABLE DEL ESTADO DE DURANGO</v>
          </cell>
          <cell r="C1205">
            <v>1235431.76</v>
          </cell>
          <cell r="D1205">
            <v>146107.07999999999</v>
          </cell>
          <cell r="E1205">
            <v>0</v>
          </cell>
          <cell r="F1205">
            <v>1381538.84</v>
          </cell>
          <cell r="G1205">
            <v>-1381538.84</v>
          </cell>
        </row>
        <row r="1206">
          <cell r="A1206" t="str">
            <v>21199096</v>
          </cell>
          <cell r="B1206" t="str">
            <v>21199096 TRIBUNAL SUPERIOR DE JUSTICIA REPARACIÓN DE DAÑOS A TERCEROS</v>
          </cell>
          <cell r="C1206">
            <v>-2004</v>
          </cell>
          <cell r="D1206">
            <v>0</v>
          </cell>
          <cell r="E1206">
            <v>0</v>
          </cell>
          <cell r="F1206">
            <v>-2004</v>
          </cell>
          <cell r="G1206">
            <v>2004</v>
          </cell>
        </row>
        <row r="1207">
          <cell r="A1207" t="str">
            <v>21199097</v>
          </cell>
          <cell r="B1207" t="str">
            <v>21199097 DESCUENTOS MUNICIPIOS FORTAMUN</v>
          </cell>
          <cell r="C1207">
            <v>-151894</v>
          </cell>
          <cell r="D1207">
            <v>151899</v>
          </cell>
          <cell r="E1207">
            <v>0</v>
          </cell>
          <cell r="F1207">
            <v>5</v>
          </cell>
          <cell r="G1207">
            <v>-5</v>
          </cell>
        </row>
        <row r="1208">
          <cell r="A1208" t="str">
            <v>21199098</v>
          </cell>
          <cell r="B1208" t="str">
            <v>21199098 GASTOS INDIRECTOS FIFOME</v>
          </cell>
          <cell r="C1208">
            <v>-423474.43</v>
          </cell>
          <cell r="D1208">
            <v>75179.53</v>
          </cell>
          <cell r="E1208">
            <v>0</v>
          </cell>
          <cell r="F1208">
            <v>-348294.9</v>
          </cell>
          <cell r="G1208">
            <v>348294.9</v>
          </cell>
        </row>
        <row r="1209">
          <cell r="A1209" t="str">
            <v>21199099</v>
          </cell>
          <cell r="B1209" t="str">
            <v>21199099 ASIMILADOS CONTRALORIA</v>
          </cell>
          <cell r="C1209">
            <v>971463.93</v>
          </cell>
          <cell r="D1209">
            <v>148495.73000000001</v>
          </cell>
          <cell r="E1209">
            <v>0</v>
          </cell>
          <cell r="F1209">
            <v>1119959.6599999999</v>
          </cell>
          <cell r="G1209">
            <v>-1119959.6599999999</v>
          </cell>
        </row>
        <row r="1210">
          <cell r="A1210" t="str">
            <v>21300000</v>
          </cell>
          <cell r="B1210" t="str">
            <v>21300000 PORCION A CORTO PLAZO DE LA DEUDA PUBLICA A LARGO PLAZO</v>
          </cell>
          <cell r="C1210">
            <v>-131715519.35999998</v>
          </cell>
          <cell r="D1210">
            <v>16954503.73</v>
          </cell>
          <cell r="E1210">
            <v>18371313.879999999</v>
          </cell>
          <cell r="F1210">
            <v>-133132329.51000001</v>
          </cell>
          <cell r="G1210">
            <v>133132329.51000001</v>
          </cell>
        </row>
        <row r="1211">
          <cell r="A1211" t="str">
            <v>21310000</v>
          </cell>
          <cell r="B1211" t="str">
            <v>21310000 PORCION A CORTO PLAZO DE LA DEUDA PUBLICA INTERNA A LARGO PLAZO</v>
          </cell>
          <cell r="C1211">
            <v>-131715519.35999998</v>
          </cell>
          <cell r="D1211">
            <v>16954503.73</v>
          </cell>
          <cell r="E1211">
            <v>18371313.879999999</v>
          </cell>
          <cell r="F1211">
            <v>-133132329.51000001</v>
          </cell>
          <cell r="G1211">
            <v>133132329.51000001</v>
          </cell>
        </row>
        <row r="1212">
          <cell r="A1212" t="str">
            <v>21312000</v>
          </cell>
          <cell r="B1212" t="str">
            <v>21312000 PORCION A CP DE LOS PRESTAMOS DE LA DEUDA PUBLICA INTERNA</v>
          </cell>
          <cell r="C1212">
            <v>-131715519.35999998</v>
          </cell>
          <cell r="D1212">
            <v>16954503.73</v>
          </cell>
          <cell r="E1212">
            <v>18371313.879999999</v>
          </cell>
          <cell r="F1212">
            <v>-133132329.51000001</v>
          </cell>
          <cell r="G1212">
            <v>133132329.51000001</v>
          </cell>
        </row>
        <row r="1213">
          <cell r="A1213" t="str">
            <v>21312001</v>
          </cell>
          <cell r="B1213" t="str">
            <v>21312001 BANCOMER</v>
          </cell>
          <cell r="C1213">
            <v>-3493673</v>
          </cell>
          <cell r="D1213">
            <v>768977</v>
          </cell>
          <cell r="E1213">
            <v>821382</v>
          </cell>
          <cell r="F1213">
            <v>-3546078</v>
          </cell>
          <cell r="G1213">
            <v>3546078</v>
          </cell>
        </row>
        <row r="1214">
          <cell r="A1214" t="str">
            <v>21312002</v>
          </cell>
          <cell r="B1214" t="str">
            <v>21312002 BANORTE</v>
          </cell>
          <cell r="C1214">
            <v>-8063333</v>
          </cell>
          <cell r="D1214">
            <v>1774785</v>
          </cell>
          <cell r="E1214">
            <v>1895735</v>
          </cell>
          <cell r="F1214">
            <v>-8184283</v>
          </cell>
          <cell r="G1214">
            <v>8184283</v>
          </cell>
        </row>
        <row r="1215">
          <cell r="A1215" t="str">
            <v>21312005</v>
          </cell>
          <cell r="B1215" t="str">
            <v>21312005 SANTANDER 200 MILLONES</v>
          </cell>
          <cell r="C1215">
            <v>-3017937.82</v>
          </cell>
          <cell r="D1215">
            <v>664265.05000000005</v>
          </cell>
          <cell r="E1215">
            <v>709534.11</v>
          </cell>
          <cell r="F1215">
            <v>-3063206.8800000008</v>
          </cell>
          <cell r="G1215">
            <v>3063206.8800000008</v>
          </cell>
        </row>
        <row r="1216">
          <cell r="A1216" t="str">
            <v>21312006</v>
          </cell>
          <cell r="B1216" t="str">
            <v>21312006 BANCOMER 400 MILLONES</v>
          </cell>
          <cell r="C1216">
            <v>-9871793.1400000006</v>
          </cell>
          <cell r="D1216">
            <v>2676722.33</v>
          </cell>
          <cell r="E1216">
            <v>2734528.83</v>
          </cell>
          <cell r="F1216">
            <v>-9929599.6400000006</v>
          </cell>
          <cell r="G1216">
            <v>9929599.6400000006</v>
          </cell>
        </row>
        <row r="1217">
          <cell r="A1217" t="str">
            <v>21312010</v>
          </cell>
          <cell r="B1217" t="str">
            <v>21312010 BANOBRAS 900 MDP</v>
          </cell>
          <cell r="C1217">
            <v>-8818758.8599999994</v>
          </cell>
          <cell r="D1217">
            <v>1303932.76</v>
          </cell>
          <cell r="E1217">
            <v>1436214.1400000001</v>
          </cell>
          <cell r="F1217">
            <v>-8951040.2400000002</v>
          </cell>
          <cell r="G1217">
            <v>8951040.2400000002</v>
          </cell>
        </row>
        <row r="1218">
          <cell r="A1218" t="str">
            <v>21312011</v>
          </cell>
          <cell r="B1218" t="str">
            <v>21312011 SANTANDER 967 MDP</v>
          </cell>
          <cell r="C1218">
            <v>-8916996.620000001</v>
          </cell>
          <cell r="D1218">
            <v>1329002.9100000001</v>
          </cell>
          <cell r="E1218">
            <v>1453840.8599999999</v>
          </cell>
          <cell r="F1218">
            <v>-9041834.5700000003</v>
          </cell>
          <cell r="G1218">
            <v>9041834.5700000003</v>
          </cell>
        </row>
        <row r="1219">
          <cell r="A1219" t="str">
            <v>21312012</v>
          </cell>
          <cell r="B1219" t="str">
            <v>21312012 SANTANDER FAFEF FAISE 1031 MDP</v>
          </cell>
          <cell r="C1219">
            <v>-80439803.889999986</v>
          </cell>
          <cell r="D1219">
            <v>6435348.5999999996</v>
          </cell>
          <cell r="E1219">
            <v>7182210.3099999996</v>
          </cell>
          <cell r="F1219">
            <v>-81186665.599999994</v>
          </cell>
          <cell r="G1219">
            <v>81186665.599999994</v>
          </cell>
        </row>
        <row r="1220">
          <cell r="A1220" t="str">
            <v>21312013</v>
          </cell>
          <cell r="B1220" t="str">
            <v>21312013 BANCOMER 980 MDP</v>
          </cell>
          <cell r="C1220">
            <v>-6520397</v>
          </cell>
          <cell r="D1220">
            <v>1435176</v>
          </cell>
          <cell r="E1220">
            <v>1532982</v>
          </cell>
          <cell r="F1220">
            <v>-6618203</v>
          </cell>
          <cell r="G1220">
            <v>6618203</v>
          </cell>
        </row>
        <row r="1221">
          <cell r="A1221" t="str">
            <v>21312014</v>
          </cell>
          <cell r="B1221" t="str">
            <v>21312014 BANOBRAS 386 MDP</v>
          </cell>
          <cell r="C1221">
            <v>-2572826.0300000003</v>
          </cell>
          <cell r="D1221">
            <v>566294.08000000007</v>
          </cell>
          <cell r="E1221">
            <v>604886.63</v>
          </cell>
          <cell r="F1221">
            <v>-2611418.58</v>
          </cell>
          <cell r="G1221">
            <v>2611418.58</v>
          </cell>
        </row>
        <row r="1222">
          <cell r="A1222" t="str">
            <v>21400000</v>
          </cell>
          <cell r="B1222" t="str">
            <v>21400000 TITULOS VALORES A CORTO PLAZO</v>
          </cell>
          <cell r="C1222">
            <v>0</v>
          </cell>
          <cell r="D1222">
            <v>0</v>
          </cell>
          <cell r="E1222">
            <v>500000000</v>
          </cell>
          <cell r="F1222">
            <v>-500000000</v>
          </cell>
          <cell r="G1222">
            <v>500000000</v>
          </cell>
        </row>
        <row r="1223">
          <cell r="A1223" t="str">
            <v>21410000</v>
          </cell>
          <cell r="B1223" t="str">
            <v>21410000 TITULOS VALORES DE LA DEUDA PUBLICA INTERNA A CORTO PLAZO</v>
          </cell>
          <cell r="C1223">
            <v>0</v>
          </cell>
          <cell r="D1223">
            <v>0</v>
          </cell>
          <cell r="E1223">
            <v>500000000</v>
          </cell>
          <cell r="F1223">
            <v>-500000000</v>
          </cell>
          <cell r="G1223">
            <v>500000000</v>
          </cell>
        </row>
        <row r="1224">
          <cell r="A1224" t="str">
            <v>21411000</v>
          </cell>
          <cell r="B1224" t="str">
            <v>21411000 TITULOS VALORES DE LA DEUDA PUBLICA INTERNA A CORTO PLAZO</v>
          </cell>
          <cell r="C1224">
            <v>0</v>
          </cell>
          <cell r="D1224">
            <v>0</v>
          </cell>
          <cell r="E1224">
            <v>500000000</v>
          </cell>
          <cell r="F1224">
            <v>-500000000</v>
          </cell>
          <cell r="G1224">
            <v>500000000</v>
          </cell>
        </row>
        <row r="1225">
          <cell r="A1225" t="str">
            <v>21411004</v>
          </cell>
          <cell r="B1225" t="str">
            <v>21411004 BANORTE</v>
          </cell>
          <cell r="C1225">
            <v>0</v>
          </cell>
          <cell r="D1225">
            <v>0</v>
          </cell>
          <cell r="E1225">
            <v>500000000</v>
          </cell>
          <cell r="F1225">
            <v>-500000000</v>
          </cell>
          <cell r="G1225">
            <v>500000000</v>
          </cell>
        </row>
        <row r="1226">
          <cell r="A1226" t="str">
            <v>21700000</v>
          </cell>
          <cell r="B1226" t="str">
            <v>21700000 PROVISIONES A CORTO PLAZO</v>
          </cell>
          <cell r="C1226">
            <v>-9300619.6799999997</v>
          </cell>
          <cell r="D1226">
            <v>230254.56</v>
          </cell>
          <cell r="E1226">
            <v>324986.85000000003</v>
          </cell>
          <cell r="F1226">
            <v>-9395351.9700000007</v>
          </cell>
          <cell r="G1226">
            <v>9395351.9700000007</v>
          </cell>
        </row>
        <row r="1227">
          <cell r="A1227" t="str">
            <v>21790000</v>
          </cell>
          <cell r="B1227" t="str">
            <v>21790000 OTRAS PROVISIONES A CORTO PLAZO</v>
          </cell>
          <cell r="C1227">
            <v>-9300619.6799999997</v>
          </cell>
          <cell r="D1227">
            <v>230254.56</v>
          </cell>
          <cell r="E1227">
            <v>324986.85000000003</v>
          </cell>
          <cell r="F1227">
            <v>-9395351.9700000007</v>
          </cell>
          <cell r="G1227">
            <v>9395351.9700000007</v>
          </cell>
        </row>
        <row r="1228">
          <cell r="A1228" t="str">
            <v>21791000</v>
          </cell>
          <cell r="B1228" t="str">
            <v>21791000 FONDO DE INCENTIVOS DE FISCALIZACION</v>
          </cell>
          <cell r="C1228">
            <v>-9300619.6799999997</v>
          </cell>
          <cell r="D1228">
            <v>230254.56</v>
          </cell>
          <cell r="E1228">
            <v>324986.85000000003</v>
          </cell>
          <cell r="F1228">
            <v>-9395351.9700000007</v>
          </cell>
          <cell r="G1228">
            <v>9395351.9700000007</v>
          </cell>
        </row>
        <row r="1229">
          <cell r="A1229" t="str">
            <v>21791001</v>
          </cell>
          <cell r="B1229" t="str">
            <v>21791001 CAPACITACION</v>
          </cell>
          <cell r="C1229">
            <v>-6186258.3099999996</v>
          </cell>
          <cell r="D1229">
            <v>0</v>
          </cell>
          <cell r="E1229">
            <v>173326.32</v>
          </cell>
          <cell r="F1229">
            <v>-6359584.6299999999</v>
          </cell>
          <cell r="G1229">
            <v>6359584.6299999999</v>
          </cell>
        </row>
        <row r="1230">
          <cell r="A1230" t="str">
            <v>21791002</v>
          </cell>
          <cell r="B1230" t="str">
            <v>21791002 EQUIPAMIENTO</v>
          </cell>
          <cell r="C1230">
            <v>-54163.77</v>
          </cell>
          <cell r="D1230">
            <v>230254.56</v>
          </cell>
          <cell r="E1230">
            <v>86663.16</v>
          </cell>
          <cell r="F1230">
            <v>89427.63</v>
          </cell>
          <cell r="G1230">
            <v>-89427.63</v>
          </cell>
        </row>
        <row r="1231">
          <cell r="A1231" t="str">
            <v>21791003</v>
          </cell>
          <cell r="B1231" t="str">
            <v>21791003 ACTIVIDADES DE RECREACION</v>
          </cell>
          <cell r="C1231">
            <v>-3060197.6</v>
          </cell>
          <cell r="D1231">
            <v>0</v>
          </cell>
          <cell r="E1231">
            <v>64997.37</v>
          </cell>
          <cell r="F1231">
            <v>-3125194.97</v>
          </cell>
          <cell r="G1231">
            <v>3125194.97</v>
          </cell>
        </row>
        <row r="1232">
          <cell r="A1232" t="str">
            <v>21900000</v>
          </cell>
          <cell r="B1232" t="str">
            <v>21900000 OTROS PASIVOS A CORTO PLAZO</v>
          </cell>
          <cell r="C1232">
            <v>-637526.16999999993</v>
          </cell>
          <cell r="D1232">
            <v>838553056.26999986</v>
          </cell>
          <cell r="E1232">
            <v>952757038.61000001</v>
          </cell>
          <cell r="F1232">
            <v>-114841508.51000001</v>
          </cell>
          <cell r="G1232">
            <v>114841508.51000001</v>
          </cell>
        </row>
        <row r="1233">
          <cell r="A1233" t="str">
            <v>21910000</v>
          </cell>
          <cell r="B1233" t="str">
            <v>21910000 INGRESOS POR CLASIFICAR</v>
          </cell>
          <cell r="C1233">
            <v>-537362.22</v>
          </cell>
          <cell r="D1233">
            <v>3314809.93</v>
          </cell>
          <cell r="E1233">
            <v>117618956.22</v>
          </cell>
          <cell r="F1233">
            <v>-114841508.51000001</v>
          </cell>
          <cell r="G1233">
            <v>114841508.51000001</v>
          </cell>
        </row>
        <row r="1234">
          <cell r="A1234" t="str">
            <v>21911000</v>
          </cell>
          <cell r="B1234" t="str">
            <v>21911000 INGRESOS POR CLASIFICAR</v>
          </cell>
          <cell r="C1234">
            <v>-537362.22</v>
          </cell>
          <cell r="D1234">
            <v>3314809.93</v>
          </cell>
          <cell r="E1234">
            <v>117618956.22</v>
          </cell>
          <cell r="F1234">
            <v>-114841508.51000001</v>
          </cell>
          <cell r="G1234">
            <v>114841508.51000001</v>
          </cell>
        </row>
        <row r="1235">
          <cell r="A1235" t="str">
            <v>21911001</v>
          </cell>
          <cell r="B1235" t="str">
            <v>21911001 INGRESOS POR CLASIFICAR</v>
          </cell>
          <cell r="C1235">
            <v>-537362.22</v>
          </cell>
          <cell r="D1235">
            <v>2353140.91</v>
          </cell>
          <cell r="E1235">
            <v>5380396.2999999998</v>
          </cell>
          <cell r="F1235">
            <v>-3564617.6100000003</v>
          </cell>
          <cell r="G1235">
            <v>3564617.6100000003</v>
          </cell>
        </row>
        <row r="1236">
          <cell r="A1236" t="str">
            <v>21911002</v>
          </cell>
          <cell r="B1236" t="str">
            <v>21911002 INGRESOS POR CLASIFICAR ADMON ANTERIOR</v>
          </cell>
          <cell r="C1236">
            <v>0</v>
          </cell>
          <cell r="D1236">
            <v>961669.02</v>
          </cell>
          <cell r="E1236">
            <v>112238559.92</v>
          </cell>
          <cell r="F1236">
            <v>-111276890.90000001</v>
          </cell>
          <cell r="G1236">
            <v>111276890.90000001</v>
          </cell>
        </row>
        <row r="1237">
          <cell r="A1237" t="str">
            <v>21920000</v>
          </cell>
          <cell r="B1237" t="str">
            <v>21920000 RECAUDACION POR PARTICIPAR</v>
          </cell>
          <cell r="C1237">
            <v>-100163.95000000001</v>
          </cell>
          <cell r="D1237">
            <v>835238246.33999991</v>
          </cell>
          <cell r="E1237">
            <v>835138082.38999999</v>
          </cell>
          <cell r="F1237">
            <v>0</v>
          </cell>
          <cell r="G1237">
            <v>0</v>
          </cell>
        </row>
        <row r="1238">
          <cell r="A1238" t="str">
            <v>21921000</v>
          </cell>
          <cell r="B1238" t="str">
            <v>21921000 RECAUDACION POR PARTICIPAR</v>
          </cell>
          <cell r="C1238">
            <v>-100163.95000000001</v>
          </cell>
          <cell r="D1238">
            <v>835238246.33999991</v>
          </cell>
          <cell r="E1238">
            <v>835138082.38999999</v>
          </cell>
          <cell r="F1238">
            <v>0</v>
          </cell>
          <cell r="G1238">
            <v>0</v>
          </cell>
        </row>
        <row r="1239">
          <cell r="A1239" t="str">
            <v>21921002</v>
          </cell>
          <cell r="B1239" t="str">
            <v>21921002 REGISTRO DE CONSTANCIAS DE PARTICIPACIONES</v>
          </cell>
          <cell r="C1239">
            <v>0</v>
          </cell>
          <cell r="D1239">
            <v>835016291.25999999</v>
          </cell>
          <cell r="E1239">
            <v>835016291.25999999</v>
          </cell>
          <cell r="F1239">
            <v>0</v>
          </cell>
          <cell r="G1239">
            <v>0</v>
          </cell>
        </row>
        <row r="1240">
          <cell r="A1240" t="str">
            <v>21921003</v>
          </cell>
          <cell r="B1240" t="str">
            <v>21921003 TESORERIA DE LA FED MULTAS NO FISCALES</v>
          </cell>
          <cell r="C1240">
            <v>-8446.94</v>
          </cell>
          <cell r="D1240">
            <v>18268.98</v>
          </cell>
          <cell r="E1240">
            <v>9822.0400000000009</v>
          </cell>
          <cell r="F1240">
            <v>0</v>
          </cell>
          <cell r="G1240">
            <v>0</v>
          </cell>
        </row>
        <row r="1241">
          <cell r="A1241" t="str">
            <v>21921004</v>
          </cell>
          <cell r="B1241" t="str">
            <v>21921004 ISR  PF Y PM FISCALIZACION CONCURRENTE</v>
          </cell>
          <cell r="C1241">
            <v>-56057.71</v>
          </cell>
          <cell r="D1241">
            <v>88827.8</v>
          </cell>
          <cell r="E1241">
            <v>32770.090000000004</v>
          </cell>
          <cell r="F1241">
            <v>0</v>
          </cell>
          <cell r="G1241">
            <v>0</v>
          </cell>
        </row>
        <row r="1242">
          <cell r="A1242" t="str">
            <v>21921008</v>
          </cell>
          <cell r="B1242" t="str">
            <v>21921008 IEPS GASOLINA Y DIESEL</v>
          </cell>
          <cell r="C1242">
            <v>-6175.27</v>
          </cell>
          <cell r="D1242">
            <v>12331.93</v>
          </cell>
          <cell r="E1242">
            <v>6156.66</v>
          </cell>
          <cell r="F1242">
            <v>0</v>
          </cell>
          <cell r="G1242">
            <v>0</v>
          </cell>
        </row>
        <row r="1243">
          <cell r="A1243" t="str">
            <v>21921009</v>
          </cell>
          <cell r="B1243" t="str">
            <v>21921009 IETU PF Y PM FISCALIZACION CONCURRENTE</v>
          </cell>
          <cell r="C1243">
            <v>-6915.63</v>
          </cell>
          <cell r="D1243">
            <v>6915.63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21921010</v>
          </cell>
          <cell r="B1244" t="str">
            <v>21921010 IVA  PF Y PM FISCALIZACION CONCURRENTE</v>
          </cell>
          <cell r="C1244">
            <v>-22568.400000000001</v>
          </cell>
          <cell r="D1244">
            <v>95610.739999999991</v>
          </cell>
          <cell r="E1244">
            <v>73042.34</v>
          </cell>
          <cell r="F1244">
            <v>0</v>
          </cell>
          <cell r="G1244">
            <v>0</v>
          </cell>
        </row>
        <row r="1245">
          <cell r="A1245" t="str">
            <v>22000000</v>
          </cell>
          <cell r="B1245" t="str">
            <v>22000000 PASIVO NO CIRCULANTE</v>
          </cell>
          <cell r="C1245">
            <v>-6829703945.7700005</v>
          </cell>
          <cell r="D1245">
            <v>52266848.019999996</v>
          </cell>
          <cell r="E1245">
            <v>3020226.82</v>
          </cell>
          <cell r="F1245">
            <v>-6780457324.5699997</v>
          </cell>
          <cell r="G1245">
            <v>6780457324.5699997</v>
          </cell>
        </row>
        <row r="1246">
          <cell r="A1246" t="str">
            <v>22300000</v>
          </cell>
          <cell r="B1246" t="str">
            <v>22300000 DEUDA PUBLICA A LARGO PLAZO</v>
          </cell>
          <cell r="C1246">
            <v>-6266630981.25</v>
          </cell>
          <cell r="D1246">
            <v>12380895.449999999</v>
          </cell>
          <cell r="E1246">
            <v>0</v>
          </cell>
          <cell r="F1246">
            <v>-6254250085.7999992</v>
          </cell>
          <cell r="G1246">
            <v>6254250085.7999992</v>
          </cell>
        </row>
        <row r="1247">
          <cell r="A1247" t="str">
            <v>22330000</v>
          </cell>
          <cell r="B1247" t="str">
            <v>22330000 PRESTAMOS DE LA DEUDA PUBLICA INTERNA POR PAGAR A LARGO PLAZO</v>
          </cell>
          <cell r="C1247">
            <v>-6266630981.25</v>
          </cell>
          <cell r="D1247">
            <v>12380895.449999999</v>
          </cell>
          <cell r="E1247">
            <v>0</v>
          </cell>
          <cell r="F1247">
            <v>-6254250085.7999992</v>
          </cell>
          <cell r="G1247">
            <v>6254250085.7999992</v>
          </cell>
        </row>
        <row r="1248">
          <cell r="A1248" t="str">
            <v>22331000</v>
          </cell>
          <cell r="B1248" t="str">
            <v>22331000 PRESTAMOS DE LA DEUDA PUBLICA INTERNA POR PAGAR A LARGO PLAZO</v>
          </cell>
          <cell r="C1248">
            <v>-6266630981.25</v>
          </cell>
          <cell r="D1248">
            <v>12380895.449999999</v>
          </cell>
          <cell r="E1248">
            <v>0</v>
          </cell>
          <cell r="F1248">
            <v>-6254250085.7999992</v>
          </cell>
          <cell r="G1248">
            <v>6254250085.7999992</v>
          </cell>
        </row>
        <row r="1249">
          <cell r="A1249" t="str">
            <v>22331001</v>
          </cell>
          <cell r="B1249" t="str">
            <v>22331001 BANCOMER</v>
          </cell>
          <cell r="C1249">
            <v>-518898931.22000003</v>
          </cell>
          <cell r="D1249">
            <v>320300</v>
          </cell>
          <cell r="E1249">
            <v>0</v>
          </cell>
          <cell r="F1249">
            <v>-518578631.22000003</v>
          </cell>
          <cell r="G1249">
            <v>518578631.22000003</v>
          </cell>
        </row>
        <row r="1250">
          <cell r="A1250" t="str">
            <v>22331002</v>
          </cell>
          <cell r="B1250" t="str">
            <v>22331002 BANORTE</v>
          </cell>
          <cell r="C1250">
            <v>-1197609731</v>
          </cell>
          <cell r="D1250">
            <v>739246</v>
          </cell>
          <cell r="E1250">
            <v>0</v>
          </cell>
          <cell r="F1250">
            <v>-1196870485</v>
          </cell>
          <cell r="G1250">
            <v>1196870485</v>
          </cell>
        </row>
        <row r="1251">
          <cell r="A1251" t="str">
            <v>22331006</v>
          </cell>
          <cell r="B1251" t="str">
            <v>22331006 SANTANDER 200 MILL 2011</v>
          </cell>
          <cell r="C1251">
            <v>-187329239.86000001</v>
          </cell>
          <cell r="D1251">
            <v>276684.45</v>
          </cell>
          <cell r="E1251">
            <v>0</v>
          </cell>
          <cell r="F1251">
            <v>-187052555.41000003</v>
          </cell>
          <cell r="G1251">
            <v>187052555.41000003</v>
          </cell>
        </row>
        <row r="1252">
          <cell r="A1252" t="str">
            <v>22331007</v>
          </cell>
          <cell r="B1252" t="str">
            <v>22331007 BANCOMER 400 MILL 2011</v>
          </cell>
          <cell r="C1252">
            <v>-312843646.46999997</v>
          </cell>
          <cell r="D1252">
            <v>1407857.58</v>
          </cell>
          <cell r="E1252">
            <v>0</v>
          </cell>
          <cell r="F1252">
            <v>-311435788.88999999</v>
          </cell>
          <cell r="G1252">
            <v>311435788.88999999</v>
          </cell>
        </row>
        <row r="1253">
          <cell r="A1253" t="str">
            <v>22331008</v>
          </cell>
          <cell r="B1253" t="str">
            <v>22331008 BANOBRAS 900 MDP</v>
          </cell>
          <cell r="C1253">
            <v>-872086664.00999999</v>
          </cell>
          <cell r="D1253">
            <v>808503.75</v>
          </cell>
          <cell r="E1253">
            <v>0</v>
          </cell>
          <cell r="F1253">
            <v>-871278160.25999999</v>
          </cell>
          <cell r="G1253">
            <v>871278160.25999999</v>
          </cell>
        </row>
        <row r="1254">
          <cell r="A1254" t="str">
            <v>22331009</v>
          </cell>
          <cell r="B1254" t="str">
            <v>22331009 SANTANDER 967 MDP</v>
          </cell>
          <cell r="C1254">
            <v>-945283252.73000002</v>
          </cell>
          <cell r="D1254">
            <v>812426.36</v>
          </cell>
          <cell r="E1254">
            <v>0</v>
          </cell>
          <cell r="F1254">
            <v>-944470826.37</v>
          </cell>
          <cell r="G1254">
            <v>944470826.37</v>
          </cell>
        </row>
        <row r="1255">
          <cell r="A1255" t="str">
            <v>22331010</v>
          </cell>
          <cell r="B1255" t="str">
            <v>22331010 SANTADER 1031 MDP</v>
          </cell>
          <cell r="C1255">
            <v>-882005009.96000004</v>
          </cell>
          <cell r="D1255">
            <v>7182210.3099999996</v>
          </cell>
          <cell r="E1255">
            <v>0</v>
          </cell>
          <cell r="F1255">
            <v>-874822799.64999998</v>
          </cell>
          <cell r="G1255">
            <v>874822799.64999998</v>
          </cell>
        </row>
        <row r="1256">
          <cell r="A1256" t="str">
            <v>22331011</v>
          </cell>
          <cell r="B1256" t="str">
            <v>22331011 BANCOMER 980 MDP</v>
          </cell>
          <cell r="C1256">
            <v>-968444207</v>
          </cell>
          <cell r="D1256">
            <v>597790</v>
          </cell>
          <cell r="E1256">
            <v>0</v>
          </cell>
          <cell r="F1256">
            <v>-967846417</v>
          </cell>
          <cell r="G1256">
            <v>967846417</v>
          </cell>
        </row>
        <row r="1257">
          <cell r="A1257" t="str">
            <v>22331012</v>
          </cell>
          <cell r="B1257" t="str">
            <v>22331012 BANOBRAS 386 MDP</v>
          </cell>
          <cell r="C1257">
            <v>-382130299</v>
          </cell>
          <cell r="D1257">
            <v>235877</v>
          </cell>
          <cell r="E1257">
            <v>0</v>
          </cell>
          <cell r="F1257">
            <v>-381894422</v>
          </cell>
          <cell r="G1257">
            <v>381894422</v>
          </cell>
        </row>
        <row r="1258">
          <cell r="A1258" t="str">
            <v>22400000</v>
          </cell>
          <cell r="B1258" t="str">
            <v>22400000 PASIVOS DIFERIDOS A LARGO PLAZO</v>
          </cell>
          <cell r="C1258">
            <v>-563072964.51999998</v>
          </cell>
          <cell r="D1258">
            <v>39885952.57</v>
          </cell>
          <cell r="E1258">
            <v>3020226.82</v>
          </cell>
          <cell r="F1258">
            <v>-526207238.76999998</v>
          </cell>
          <cell r="G1258">
            <v>526207238.76999998</v>
          </cell>
        </row>
        <row r="1259">
          <cell r="A1259" t="str">
            <v>22490000</v>
          </cell>
          <cell r="B1259" t="str">
            <v>22490000 OTROS PASIVOS DIFERIDOS A LARGO PLAZO</v>
          </cell>
          <cell r="C1259">
            <v>-563072964.51999998</v>
          </cell>
          <cell r="D1259">
            <v>39885952.57</v>
          </cell>
          <cell r="E1259">
            <v>3020226.82</v>
          </cell>
          <cell r="F1259">
            <v>-526207238.76999998</v>
          </cell>
          <cell r="G1259">
            <v>526207238.76999998</v>
          </cell>
        </row>
        <row r="1260">
          <cell r="A1260" t="str">
            <v>22491000</v>
          </cell>
          <cell r="B1260" t="str">
            <v>22491000 OTROS PASIVOS DIFERIDOS A LARGO PLAZO</v>
          </cell>
          <cell r="C1260">
            <v>-563072964.51999998</v>
          </cell>
          <cell r="D1260">
            <v>39885952.57</v>
          </cell>
          <cell r="E1260">
            <v>3020226.82</v>
          </cell>
          <cell r="F1260">
            <v>-526207238.76999998</v>
          </cell>
          <cell r="G1260">
            <v>526207238.76999998</v>
          </cell>
        </row>
        <row r="1261">
          <cell r="A1261" t="str">
            <v>22491001</v>
          </cell>
          <cell r="B1261" t="str">
            <v>22491001 ADEUDOS TESOFE</v>
          </cell>
          <cell r="C1261">
            <v>-563072964.51999998</v>
          </cell>
          <cell r="D1261">
            <v>39885952.57</v>
          </cell>
          <cell r="E1261">
            <v>3020226.82</v>
          </cell>
          <cell r="F1261">
            <v>-526207238.76999998</v>
          </cell>
          <cell r="G1261">
            <v>526207238.76999998</v>
          </cell>
        </row>
        <row r="1262">
          <cell r="A1262" t="str">
            <v>30000000</v>
          </cell>
          <cell r="B1262" t="str">
            <v>30000000 HACIENDA PUBLICA/ PATRIMONIO</v>
          </cell>
          <cell r="C1262">
            <v>-3856268466.23</v>
          </cell>
          <cell r="D1262">
            <v>453054479.31999999</v>
          </cell>
          <cell r="E1262">
            <v>311916053.31999999</v>
          </cell>
          <cell r="F1262">
            <v>-3715130040.23</v>
          </cell>
          <cell r="G1262">
            <v>3715130040.23</v>
          </cell>
        </row>
        <row r="1263">
          <cell r="A1263" t="str">
            <v>31000000</v>
          </cell>
          <cell r="B1263" t="str">
            <v>31000000 HACIENDA PUBLICA/ PATRIMONIO CONTRIBUIDO</v>
          </cell>
          <cell r="C1263">
            <v>-748690262.69999981</v>
          </cell>
          <cell r="D1263">
            <v>25769275.690000001</v>
          </cell>
          <cell r="E1263">
            <v>216835960.38</v>
          </cell>
          <cell r="F1263">
            <v>-939756947.38999999</v>
          </cell>
          <cell r="G1263">
            <v>939756947.38999999</v>
          </cell>
        </row>
        <row r="1264">
          <cell r="A1264" t="str">
            <v>31100000</v>
          </cell>
          <cell r="B1264" t="str">
            <v>31100000 APORTACIONES</v>
          </cell>
          <cell r="C1264">
            <v>-254198220.96999979</v>
          </cell>
          <cell r="D1264">
            <v>25769275.690000001</v>
          </cell>
          <cell r="E1264">
            <v>135752899.72</v>
          </cell>
          <cell r="F1264">
            <v>-364181845</v>
          </cell>
          <cell r="G1264">
            <v>364181845</v>
          </cell>
        </row>
        <row r="1265">
          <cell r="A1265" t="str">
            <v>31110000</v>
          </cell>
          <cell r="B1265" t="str">
            <v>31110000 APORTACIONES</v>
          </cell>
          <cell r="C1265">
            <v>-254198220.96999979</v>
          </cell>
          <cell r="D1265">
            <v>25769275.690000001</v>
          </cell>
          <cell r="E1265">
            <v>135752899.72</v>
          </cell>
          <cell r="F1265">
            <v>-364181845</v>
          </cell>
          <cell r="G1265">
            <v>364181845</v>
          </cell>
        </row>
        <row r="1266">
          <cell r="A1266" t="str">
            <v>31110000</v>
          </cell>
          <cell r="B1266" t="str">
            <v>31110000 APORTACIONES</v>
          </cell>
          <cell r="C1266">
            <v>-254198220.96999979</v>
          </cell>
          <cell r="D1266">
            <v>25769275.690000001</v>
          </cell>
          <cell r="E1266">
            <v>135752899.72</v>
          </cell>
          <cell r="F1266">
            <v>-364181845</v>
          </cell>
          <cell r="G1266">
            <v>364181845</v>
          </cell>
        </row>
        <row r="1267">
          <cell r="A1267" t="str">
            <v>31110001</v>
          </cell>
          <cell r="B1267" t="str">
            <v>31110001 PATRIMONIO</v>
          </cell>
          <cell r="C1267">
            <v>-254198220.96999979</v>
          </cell>
          <cell r="D1267">
            <v>25769275.690000001</v>
          </cell>
          <cell r="E1267">
            <v>135752899.72</v>
          </cell>
          <cell r="F1267">
            <v>-364181845</v>
          </cell>
          <cell r="G1267">
            <v>364181845</v>
          </cell>
        </row>
        <row r="1268">
          <cell r="A1268" t="str">
            <v>31200000</v>
          </cell>
          <cell r="B1268" t="str">
            <v>31200000 DONACIONES DE CAPITAL</v>
          </cell>
          <cell r="C1268">
            <v>-494492041.73000002</v>
          </cell>
          <cell r="D1268">
            <v>0</v>
          </cell>
          <cell r="E1268">
            <v>81083060.659999996</v>
          </cell>
          <cell r="F1268">
            <v>-575575102.38999999</v>
          </cell>
          <cell r="G1268">
            <v>575575102.38999999</v>
          </cell>
        </row>
        <row r="1269">
          <cell r="A1269" t="str">
            <v>31210000</v>
          </cell>
          <cell r="B1269" t="str">
            <v>31210000 DONACIONES DE CAPITAL</v>
          </cell>
          <cell r="C1269">
            <v>-494492041.73000002</v>
          </cell>
          <cell r="D1269">
            <v>0</v>
          </cell>
          <cell r="E1269">
            <v>81083060.659999996</v>
          </cell>
          <cell r="F1269">
            <v>-575575102.38999999</v>
          </cell>
          <cell r="G1269">
            <v>575575102.38999999</v>
          </cell>
        </row>
        <row r="1270">
          <cell r="A1270" t="str">
            <v>31211000</v>
          </cell>
          <cell r="B1270" t="str">
            <v>31211000 DONACIONES DE CAPITAL</v>
          </cell>
          <cell r="C1270">
            <v>-494492041.73000002</v>
          </cell>
          <cell r="D1270">
            <v>0</v>
          </cell>
          <cell r="E1270">
            <v>81083060.659999996</v>
          </cell>
          <cell r="F1270">
            <v>-575575102.38999999</v>
          </cell>
          <cell r="G1270">
            <v>575575102.38999999</v>
          </cell>
        </row>
        <row r="1271">
          <cell r="A1271" t="str">
            <v>31211001</v>
          </cell>
          <cell r="B1271" t="str">
            <v>31211001 BIENES MUEBLES E INMUEBLES</v>
          </cell>
          <cell r="C1271">
            <v>-494492041.73000002</v>
          </cell>
          <cell r="D1271">
            <v>0</v>
          </cell>
          <cell r="E1271">
            <v>81083060.659999996</v>
          </cell>
          <cell r="F1271">
            <v>-575575102.38999999</v>
          </cell>
          <cell r="G1271">
            <v>575575102.38999999</v>
          </cell>
        </row>
        <row r="1272">
          <cell r="A1272" t="str">
            <v>32000000</v>
          </cell>
          <cell r="B1272" t="str">
            <v>32000000 HACIENDA PUBLICA/PATRIMONIO GENERADO</v>
          </cell>
          <cell r="C1272">
            <v>-3107578203.5300002</v>
          </cell>
          <cell r="D1272">
            <v>427285203.63</v>
          </cell>
          <cell r="E1272">
            <v>95080092.939999998</v>
          </cell>
          <cell r="F1272">
            <v>-2775373092.8400002</v>
          </cell>
          <cell r="G1272">
            <v>2775373092.8400002</v>
          </cell>
        </row>
        <row r="1273">
          <cell r="A1273" t="str">
            <v>32200000</v>
          </cell>
          <cell r="B1273" t="str">
            <v>32200000 RESULTADOS DE EJERCICIOS ANTERIORES</v>
          </cell>
          <cell r="C1273">
            <v>-3107578203.5300002</v>
          </cell>
          <cell r="D1273">
            <v>427285203.63</v>
          </cell>
          <cell r="E1273">
            <v>95080092.939999998</v>
          </cell>
          <cell r="F1273">
            <v>-2775373092.8400002</v>
          </cell>
          <cell r="G1273">
            <v>2775373092.8400002</v>
          </cell>
        </row>
        <row r="1274">
          <cell r="A1274" t="str">
            <v>32210000</v>
          </cell>
          <cell r="B1274" t="str">
            <v>32210000 RESULTADOS DE EJERCICIOS ANTERIORES</v>
          </cell>
          <cell r="C1274">
            <v>-3107578203.5300002</v>
          </cell>
          <cell r="D1274">
            <v>427285203.63</v>
          </cell>
          <cell r="E1274">
            <v>95080092.939999998</v>
          </cell>
          <cell r="F1274">
            <v>-2775373092.8400002</v>
          </cell>
          <cell r="G1274">
            <v>2775373092.8400002</v>
          </cell>
        </row>
        <row r="1275">
          <cell r="A1275" t="str">
            <v>32211000</v>
          </cell>
          <cell r="B1275" t="str">
            <v>32211000 RESULTADOS DE EJERCICIOS ANTERIORES</v>
          </cell>
          <cell r="C1275">
            <v>-3107578203.5300002</v>
          </cell>
          <cell r="D1275">
            <v>427285203.63</v>
          </cell>
          <cell r="E1275">
            <v>95080092.939999998</v>
          </cell>
          <cell r="F1275">
            <v>-2775373092.8400002</v>
          </cell>
          <cell r="G1275">
            <v>2775373092.8400002</v>
          </cell>
        </row>
        <row r="1276">
          <cell r="A1276" t="str">
            <v>32211001</v>
          </cell>
          <cell r="B1276" t="str">
            <v>32211001 RESULTADOS DE EJERCICIOS ANTERIORES</v>
          </cell>
          <cell r="C1276">
            <v>-3107578203.5300002</v>
          </cell>
          <cell r="D1276">
            <v>427285203.63</v>
          </cell>
          <cell r="E1276">
            <v>95080092.939999998</v>
          </cell>
          <cell r="F1276">
            <v>-2775373092.8400002</v>
          </cell>
          <cell r="G1276">
            <v>2775373092.8400002</v>
          </cell>
        </row>
        <row r="1277">
          <cell r="A1277" t="str">
            <v>40000000</v>
          </cell>
          <cell r="B1277" t="str">
            <v>40000000 INGRESOS Y OTROS BENEFICIOS</v>
          </cell>
          <cell r="C1277">
            <v>-27591454478.680004</v>
          </cell>
          <cell r="D1277">
            <v>-5220158.729999993</v>
          </cell>
          <cell r="E1277">
            <v>4841567425.0800009</v>
          </cell>
          <cell r="F1277">
            <v>-32438242062.489994</v>
          </cell>
          <cell r="G1277">
            <v>32438242062.489994</v>
          </cell>
        </row>
        <row r="1278">
          <cell r="A1278" t="str">
            <v>41000000</v>
          </cell>
          <cell r="B1278" t="str">
            <v>41000000 INGRESOS DE GESTION</v>
          </cell>
          <cell r="C1278">
            <v>-2285462637.1499996</v>
          </cell>
          <cell r="D1278">
            <v>11893241.76</v>
          </cell>
          <cell r="E1278">
            <v>250520263.72</v>
          </cell>
          <cell r="F1278">
            <v>-2524089659.1099997</v>
          </cell>
          <cell r="G1278">
            <v>2524089659.1099997</v>
          </cell>
        </row>
        <row r="1279">
          <cell r="A1279" t="str">
            <v>41100000</v>
          </cell>
          <cell r="B1279" t="str">
            <v>41100000 IMPUESTOS</v>
          </cell>
          <cell r="C1279">
            <v>-1282932446.3599997</v>
          </cell>
          <cell r="D1279">
            <v>1497911.71</v>
          </cell>
          <cell r="E1279">
            <v>120052214.50999999</v>
          </cell>
          <cell r="F1279">
            <v>-1401486749.1599998</v>
          </cell>
          <cell r="G1279">
            <v>1401486749.1599998</v>
          </cell>
        </row>
        <row r="1280">
          <cell r="A1280" t="str">
            <v>41110000</v>
          </cell>
          <cell r="B1280" t="str">
            <v>41110000 IMPUESTOS SOBRE LOS INGRESOS</v>
          </cell>
          <cell r="C1280">
            <v>-8234131.7700000005</v>
          </cell>
          <cell r="D1280">
            <v>0</v>
          </cell>
          <cell r="E1280">
            <v>724597.51</v>
          </cell>
          <cell r="F1280">
            <v>-8958729.2800000012</v>
          </cell>
          <cell r="G1280">
            <v>8958729.2800000012</v>
          </cell>
        </row>
        <row r="1281">
          <cell r="A1281" t="str">
            <v>41111000</v>
          </cell>
          <cell r="B1281" t="str">
            <v>41111000 IMPUESTO SOBRE JUEGOS CON APUESTAS RIFAS LOTERIAS SORTEOS Y PREMIOS</v>
          </cell>
          <cell r="C1281">
            <v>-8234131.7700000005</v>
          </cell>
          <cell r="D1281">
            <v>0</v>
          </cell>
          <cell r="E1281">
            <v>724597.51</v>
          </cell>
          <cell r="F1281">
            <v>-8958729.2800000012</v>
          </cell>
          <cell r="G1281">
            <v>8958729.2800000012</v>
          </cell>
        </row>
        <row r="1282">
          <cell r="A1282" t="str">
            <v>41111001</v>
          </cell>
          <cell r="B1282" t="str">
            <v>41111001 IMPUESTO SOBRE JUEGOS CON APUESTAS RIFAS LOTERIAS SORTEOS Y PREMIOS</v>
          </cell>
          <cell r="C1282">
            <v>-8234131.7700000005</v>
          </cell>
          <cell r="D1282">
            <v>0</v>
          </cell>
          <cell r="E1282">
            <v>724597.51</v>
          </cell>
          <cell r="F1282">
            <v>-8958729.2800000012</v>
          </cell>
          <cell r="G1282">
            <v>8958729.2800000012</v>
          </cell>
        </row>
        <row r="1283">
          <cell r="A1283" t="str">
            <v>41120000</v>
          </cell>
          <cell r="B1283" t="str">
            <v>41120000 IMPUESTOS SOBRE EL PATRIMONIO</v>
          </cell>
          <cell r="C1283">
            <v>-442656441.42999983</v>
          </cell>
          <cell r="D1283">
            <v>211243.59000000003</v>
          </cell>
          <cell r="E1283">
            <v>33081351.209999997</v>
          </cell>
          <cell r="F1283">
            <v>-475526549.05000001</v>
          </cell>
          <cell r="G1283">
            <v>475526549.05000001</v>
          </cell>
        </row>
        <row r="1284">
          <cell r="A1284" t="str">
            <v>41121000</v>
          </cell>
          <cell r="B1284" t="str">
            <v>41121000 IMPUESTO SOBRE TENENCIA O USO DE VEHICULOS ESTATAL</v>
          </cell>
          <cell r="C1284">
            <v>-422941684.5199998</v>
          </cell>
          <cell r="D1284">
            <v>211243.59000000003</v>
          </cell>
          <cell r="E1284">
            <v>28941568.709999997</v>
          </cell>
          <cell r="F1284">
            <v>-451672009.64000005</v>
          </cell>
          <cell r="G1284">
            <v>451672009.64000005</v>
          </cell>
        </row>
        <row r="1285">
          <cell r="A1285" t="str">
            <v>41121001</v>
          </cell>
          <cell r="B1285" t="str">
            <v>41121001 IMPUESTO SOBRE TENENCIA O USO DE VEHICULOS ESTATAL AUTOMOVILES</v>
          </cell>
          <cell r="C1285">
            <v>-413093942.48999983</v>
          </cell>
          <cell r="D1285">
            <v>194456.46000000002</v>
          </cell>
          <cell r="E1285">
            <v>28384685.509999998</v>
          </cell>
          <cell r="F1285">
            <v>-441284171.54000008</v>
          </cell>
          <cell r="G1285">
            <v>441284171.54000008</v>
          </cell>
        </row>
        <row r="1286">
          <cell r="A1286" t="str">
            <v>41121002</v>
          </cell>
          <cell r="B1286" t="str">
            <v>41121002 IMPUESTO SOBRE TENENCIA O USO DE VEHICULOS ESTATAL MOTOCICLETAS</v>
          </cell>
          <cell r="C1286">
            <v>-6623008.379999999</v>
          </cell>
          <cell r="D1286">
            <v>16787.13</v>
          </cell>
          <cell r="E1286">
            <v>345639.61</v>
          </cell>
          <cell r="F1286">
            <v>-6951860.8600000003</v>
          </cell>
          <cell r="G1286">
            <v>6951860.8600000003</v>
          </cell>
        </row>
        <row r="1287">
          <cell r="A1287" t="str">
            <v>41121003</v>
          </cell>
          <cell r="B1287" t="str">
            <v>41121003 IMPUESTO SOBRE TENENCIA O USO DE VEHICULOS FORANEOS</v>
          </cell>
          <cell r="C1287">
            <v>-3097326.5999999996</v>
          </cell>
          <cell r="D1287">
            <v>0</v>
          </cell>
          <cell r="E1287">
            <v>211243.59000000003</v>
          </cell>
          <cell r="F1287">
            <v>-3308570.19</v>
          </cell>
          <cell r="G1287">
            <v>3308570.19</v>
          </cell>
        </row>
        <row r="1288">
          <cell r="A1288" t="str">
            <v>41121004</v>
          </cell>
          <cell r="B1288" t="str">
            <v>41121004 TENENCIA ESTATAL</v>
          </cell>
          <cell r="C1288">
            <v>-10265.959999999999</v>
          </cell>
          <cell r="D1288">
            <v>0</v>
          </cell>
          <cell r="E1288">
            <v>0</v>
          </cell>
          <cell r="F1288">
            <v>-10265.959999999999</v>
          </cell>
          <cell r="G1288">
            <v>10265.959999999999</v>
          </cell>
        </row>
        <row r="1289">
          <cell r="A1289" t="str">
            <v>41121005</v>
          </cell>
          <cell r="B1289" t="str">
            <v>41121005 TENENCIA ESTATAL FORANEA</v>
          </cell>
          <cell r="C1289">
            <v>-117141.09</v>
          </cell>
          <cell r="D1289">
            <v>0</v>
          </cell>
          <cell r="E1289">
            <v>0</v>
          </cell>
          <cell r="F1289">
            <v>-117141.09</v>
          </cell>
          <cell r="G1289">
            <v>117141.09</v>
          </cell>
        </row>
        <row r="1290">
          <cell r="A1290" t="str">
            <v>41122000</v>
          </cell>
          <cell r="B1290" t="str">
            <v>41122000 IMPUESTO PARA LA MODERNIZACION DE REGISTROS PUBLICOS</v>
          </cell>
          <cell r="C1290">
            <v>-19714756.909999996</v>
          </cell>
          <cell r="D1290">
            <v>0</v>
          </cell>
          <cell r="E1290">
            <v>4139782.5</v>
          </cell>
          <cell r="F1290">
            <v>-23854539.409999993</v>
          </cell>
          <cell r="G1290">
            <v>23854539.409999993</v>
          </cell>
        </row>
        <row r="1291">
          <cell r="A1291" t="str">
            <v>41122002</v>
          </cell>
          <cell r="B1291" t="str">
            <v>41122002 IMPUESTO PARA LA MODERNIZACION DE REGISTROS PUBLICOS</v>
          </cell>
          <cell r="C1291">
            <v>-19714756.909999996</v>
          </cell>
          <cell r="D1291">
            <v>0</v>
          </cell>
          <cell r="E1291">
            <v>4139782.5</v>
          </cell>
          <cell r="F1291">
            <v>-23854539.409999993</v>
          </cell>
          <cell r="G1291">
            <v>23854539.409999993</v>
          </cell>
        </row>
        <row r="1292">
          <cell r="A1292" t="str">
            <v>41130000</v>
          </cell>
          <cell r="B1292" t="str">
            <v>41130000 IMPUESTO SOBRE LA PRODUCCION EL CONSUMO Y LAS TRANSACCIONES</v>
          </cell>
          <cell r="C1292">
            <v>-17308739.460000001</v>
          </cell>
          <cell r="D1292">
            <v>25.2</v>
          </cell>
          <cell r="E1292">
            <v>2896811.5700000003</v>
          </cell>
          <cell r="F1292">
            <v>-20205525.829999998</v>
          </cell>
          <cell r="G1292">
            <v>20205525.829999998</v>
          </cell>
        </row>
        <row r="1293">
          <cell r="A1293" t="str">
            <v>41132000</v>
          </cell>
          <cell r="B1293" t="str">
            <v>41132000 IMPUESTO SOBRE EL CONSUMO</v>
          </cell>
          <cell r="C1293">
            <v>-6151521.709999999</v>
          </cell>
          <cell r="D1293">
            <v>0</v>
          </cell>
          <cell r="E1293">
            <v>543182.28999999992</v>
          </cell>
          <cell r="F1293">
            <v>-6694703.9999999991</v>
          </cell>
          <cell r="G1293">
            <v>6694703.9999999991</v>
          </cell>
        </row>
        <row r="1294">
          <cell r="A1294" t="str">
            <v>41132001</v>
          </cell>
          <cell r="B1294" t="str">
            <v>41132001 IMPUESTO POR SERVICIOS DE HOSPEDAJE</v>
          </cell>
          <cell r="C1294">
            <v>-6151521.709999999</v>
          </cell>
          <cell r="D1294">
            <v>0</v>
          </cell>
          <cell r="E1294">
            <v>543182.28999999992</v>
          </cell>
          <cell r="F1294">
            <v>-6694703.9999999991</v>
          </cell>
          <cell r="G1294">
            <v>6694703.9999999991</v>
          </cell>
        </row>
        <row r="1295">
          <cell r="A1295" t="str">
            <v>41133000</v>
          </cell>
          <cell r="B1295" t="str">
            <v>41133000 IMPUESTO SOBRE LAS TRANSACCIONES</v>
          </cell>
          <cell r="C1295">
            <v>-11157217.75</v>
          </cell>
          <cell r="D1295">
            <v>25.2</v>
          </cell>
          <cell r="E1295">
            <v>2353629.2800000003</v>
          </cell>
          <cell r="F1295">
            <v>-13510821.83</v>
          </cell>
          <cell r="G1295">
            <v>13510821.83</v>
          </cell>
        </row>
        <row r="1296">
          <cell r="A1296" t="str">
            <v>41133001</v>
          </cell>
          <cell r="B1296" t="str">
            <v>41133001 IMPUESTO SOBRE LA ENAJENACION DE VEHICULOS AUTOMOTORES USADOS</v>
          </cell>
          <cell r="C1296">
            <v>-11157217.75</v>
          </cell>
          <cell r="D1296">
            <v>25.2</v>
          </cell>
          <cell r="E1296">
            <v>2353629.2800000003</v>
          </cell>
          <cell r="F1296">
            <v>-13510821.83</v>
          </cell>
          <cell r="G1296">
            <v>13510821.83</v>
          </cell>
        </row>
        <row r="1297">
          <cell r="A1297" t="str">
            <v>41150000</v>
          </cell>
          <cell r="B1297" t="str">
            <v>41150000 IMPUESTO SOBRE NOMINAS Y ASIMILABLES</v>
          </cell>
          <cell r="C1297">
            <v>-298968736.85000002</v>
          </cell>
          <cell r="D1297">
            <v>0</v>
          </cell>
          <cell r="E1297">
            <v>25936780.27</v>
          </cell>
          <cell r="F1297">
            <v>-324905517.11999995</v>
          </cell>
          <cell r="G1297">
            <v>324905517.11999995</v>
          </cell>
        </row>
        <row r="1298">
          <cell r="A1298" t="str">
            <v>41151000</v>
          </cell>
          <cell r="B1298" t="str">
            <v>41151000 IMPUESTO SOBRE NOMINA</v>
          </cell>
          <cell r="C1298">
            <v>-298968736.85000002</v>
          </cell>
          <cell r="D1298">
            <v>0</v>
          </cell>
          <cell r="E1298">
            <v>25936780.27</v>
          </cell>
          <cell r="F1298">
            <v>-324905517.11999995</v>
          </cell>
          <cell r="G1298">
            <v>324905517.11999995</v>
          </cell>
        </row>
        <row r="1299">
          <cell r="A1299" t="str">
            <v>41151001</v>
          </cell>
          <cell r="B1299" t="str">
            <v>41151001 IMPUESTO SOBRE NOMINA DECLARACION MENSUAL</v>
          </cell>
          <cell r="C1299">
            <v>-278730149.69</v>
          </cell>
          <cell r="D1299">
            <v>0</v>
          </cell>
          <cell r="E1299">
            <v>25682846.43</v>
          </cell>
          <cell r="F1299">
            <v>-304412996.11999995</v>
          </cell>
          <cell r="G1299">
            <v>304412996.11999995</v>
          </cell>
        </row>
        <row r="1300">
          <cell r="A1300" t="str">
            <v>41151002</v>
          </cell>
          <cell r="B1300" t="str">
            <v>41151002 IMPUESTO SOBRE NOMINA DECLARACION TRIMESTRAL</v>
          </cell>
          <cell r="C1300">
            <v>-19828967.420000002</v>
          </cell>
          <cell r="D1300">
            <v>0</v>
          </cell>
          <cell r="E1300">
            <v>253933.83999999997</v>
          </cell>
          <cell r="F1300">
            <v>-20082901.259999998</v>
          </cell>
          <cell r="G1300">
            <v>20082901.259999998</v>
          </cell>
        </row>
        <row r="1301">
          <cell r="A1301" t="str">
            <v>41151003</v>
          </cell>
          <cell r="B1301" t="str">
            <v>41151003 IMPUESTO SOBRE NOMINA DECLARACION ANUAL</v>
          </cell>
          <cell r="C1301">
            <v>-409619.74</v>
          </cell>
          <cell r="D1301">
            <v>0</v>
          </cell>
          <cell r="E1301">
            <v>0</v>
          </cell>
          <cell r="F1301">
            <v>-409619.74</v>
          </cell>
          <cell r="G1301">
            <v>409619.74</v>
          </cell>
        </row>
        <row r="1302">
          <cell r="A1302" t="str">
            <v>41170000</v>
          </cell>
          <cell r="B1302" t="str">
            <v>41170000 ACCESORIOS DE IMPUESTOS</v>
          </cell>
          <cell r="C1302">
            <v>-3075470.15</v>
          </cell>
          <cell r="D1302">
            <v>0</v>
          </cell>
          <cell r="E1302">
            <v>273934.08999999997</v>
          </cell>
          <cell r="F1302">
            <v>-3349404.24</v>
          </cell>
          <cell r="G1302">
            <v>3349404.24</v>
          </cell>
        </row>
        <row r="1303">
          <cell r="A1303" t="str">
            <v>41171000</v>
          </cell>
          <cell r="B1303" t="str">
            <v>41171000 ACTUALIZACION IMPUESTOS</v>
          </cell>
          <cell r="C1303">
            <v>-407740.79999999993</v>
          </cell>
          <cell r="D1303">
            <v>0</v>
          </cell>
          <cell r="E1303">
            <v>54804.13</v>
          </cell>
          <cell r="F1303">
            <v>-462544.93000000005</v>
          </cell>
          <cell r="G1303">
            <v>462544.93000000005</v>
          </cell>
        </row>
        <row r="1304">
          <cell r="A1304" t="str">
            <v>41171001</v>
          </cell>
          <cell r="B1304" t="str">
            <v>41171001 ACTUALIZACION IMPUESTO SOBRE NOMINA</v>
          </cell>
          <cell r="C1304">
            <v>-393683.27999999991</v>
          </cell>
          <cell r="D1304">
            <v>0</v>
          </cell>
          <cell r="E1304">
            <v>54585.7</v>
          </cell>
          <cell r="F1304">
            <v>-448268.98000000004</v>
          </cell>
          <cell r="G1304">
            <v>448268.98000000004</v>
          </cell>
        </row>
        <row r="1305">
          <cell r="A1305" t="str">
            <v>41171002</v>
          </cell>
          <cell r="B1305" t="str">
            <v>41171002 ACTUALIZACION IMPUESTO POR SERVICIOS DE HOSPEDAJE</v>
          </cell>
          <cell r="C1305">
            <v>-2247.52</v>
          </cell>
          <cell r="D1305">
            <v>0</v>
          </cell>
          <cell r="E1305">
            <v>77.430000000000007</v>
          </cell>
          <cell r="F1305">
            <v>-2324.9499999999998</v>
          </cell>
          <cell r="G1305">
            <v>2324.9499999999998</v>
          </cell>
        </row>
        <row r="1306">
          <cell r="A1306" t="str">
            <v>41171005</v>
          </cell>
          <cell r="B1306" t="str">
            <v>41171005 ACTUALIZACION DE IMPUESTO SOBRE TENENCIA ESTATAL</v>
          </cell>
          <cell r="C1306">
            <v>-11810</v>
          </cell>
          <cell r="D1306">
            <v>0</v>
          </cell>
          <cell r="E1306">
            <v>141</v>
          </cell>
          <cell r="F1306">
            <v>-11951</v>
          </cell>
          <cell r="G1306">
            <v>11951</v>
          </cell>
        </row>
        <row r="1307">
          <cell r="A1307" t="str">
            <v>41172000</v>
          </cell>
          <cell r="B1307" t="str">
            <v>41172000 RECARGOS IMPUESTOS</v>
          </cell>
          <cell r="C1307">
            <v>-2586013.34</v>
          </cell>
          <cell r="D1307">
            <v>0</v>
          </cell>
          <cell r="E1307">
            <v>217578.03999999998</v>
          </cell>
          <cell r="F1307">
            <v>-2803591.38</v>
          </cell>
          <cell r="G1307">
            <v>2803591.38</v>
          </cell>
        </row>
        <row r="1308">
          <cell r="A1308" t="str">
            <v>41172001</v>
          </cell>
          <cell r="B1308" t="str">
            <v>41172001 RECARGOS IMPUESTO SOBRE NOMINA</v>
          </cell>
          <cell r="C1308">
            <v>-2543146.9699999997</v>
          </cell>
          <cell r="D1308">
            <v>0</v>
          </cell>
          <cell r="E1308">
            <v>209061.61</v>
          </cell>
          <cell r="F1308">
            <v>-2752208.58</v>
          </cell>
          <cell r="G1308">
            <v>2752208.58</v>
          </cell>
        </row>
        <row r="1309">
          <cell r="A1309" t="str">
            <v>41172002</v>
          </cell>
          <cell r="B1309" t="str">
            <v>41172002 RECARGOS IMPUESTO POR SERVICIOS DE HOSPEDAJE</v>
          </cell>
          <cell r="C1309">
            <v>-17962.370000000003</v>
          </cell>
          <cell r="D1309">
            <v>0</v>
          </cell>
          <cell r="E1309">
            <v>831.43</v>
          </cell>
          <cell r="F1309">
            <v>-18793.800000000003</v>
          </cell>
          <cell r="G1309">
            <v>18793.800000000003</v>
          </cell>
        </row>
        <row r="1310">
          <cell r="A1310" t="str">
            <v>41172005</v>
          </cell>
          <cell r="B1310" t="str">
            <v>41172005 RECARGOS IMPUESTO POR TENENCIA ESTATAL</v>
          </cell>
          <cell r="C1310">
            <v>-24904</v>
          </cell>
          <cell r="D1310">
            <v>0</v>
          </cell>
          <cell r="E1310">
            <v>7685</v>
          </cell>
          <cell r="F1310">
            <v>-32589</v>
          </cell>
          <cell r="G1310">
            <v>32589</v>
          </cell>
        </row>
        <row r="1311">
          <cell r="A1311" t="str">
            <v>41173000</v>
          </cell>
          <cell r="B1311" t="str">
            <v>41173000 MULTAS IMPUESTOS</v>
          </cell>
          <cell r="C1311">
            <v>-60751.270000000004</v>
          </cell>
          <cell r="D1311">
            <v>0</v>
          </cell>
          <cell r="E1311">
            <v>1551.92</v>
          </cell>
          <cell r="F1311">
            <v>-62303.19</v>
          </cell>
          <cell r="G1311">
            <v>62303.19</v>
          </cell>
        </row>
        <row r="1312">
          <cell r="A1312" t="str">
            <v>41173001</v>
          </cell>
          <cell r="B1312" t="str">
            <v>41173001 MULTAS IMPUESTO SOBRE NOMINA</v>
          </cell>
          <cell r="C1312">
            <v>-60751.270000000004</v>
          </cell>
          <cell r="D1312">
            <v>0</v>
          </cell>
          <cell r="E1312">
            <v>1551.92</v>
          </cell>
          <cell r="F1312">
            <v>-62303.19</v>
          </cell>
          <cell r="G1312">
            <v>62303.19</v>
          </cell>
        </row>
        <row r="1313">
          <cell r="A1313" t="str">
            <v>41174000</v>
          </cell>
          <cell r="B1313" t="str">
            <v>41174000 ACTUALIZACION DE MULTAS DE IMPUESTOS</v>
          </cell>
          <cell r="C1313">
            <v>-20964.740000000002</v>
          </cell>
          <cell r="D1313">
            <v>0</v>
          </cell>
          <cell r="E1313">
            <v>0</v>
          </cell>
          <cell r="F1313">
            <v>-20964.740000000002</v>
          </cell>
          <cell r="G1313">
            <v>20964.740000000002</v>
          </cell>
        </row>
        <row r="1314">
          <cell r="A1314" t="str">
            <v>41174001</v>
          </cell>
          <cell r="B1314" t="str">
            <v>41174001 ACTUALIZACION DE MULTAS ISN</v>
          </cell>
          <cell r="C1314">
            <v>-20964.740000000002</v>
          </cell>
          <cell r="D1314">
            <v>0</v>
          </cell>
          <cell r="E1314">
            <v>0</v>
          </cell>
          <cell r="F1314">
            <v>-20964.740000000002</v>
          </cell>
          <cell r="G1314">
            <v>20964.740000000002</v>
          </cell>
        </row>
        <row r="1315">
          <cell r="A1315" t="str">
            <v>41190000</v>
          </cell>
          <cell r="B1315" t="str">
            <v>41190000 OTROS IMPUESTOS</v>
          </cell>
          <cell r="C1315">
            <v>-512688926.70000005</v>
          </cell>
          <cell r="D1315">
            <v>1286642.92</v>
          </cell>
          <cell r="E1315">
            <v>57138739.859999999</v>
          </cell>
          <cell r="F1315">
            <v>-568541023.63999999</v>
          </cell>
          <cell r="G1315">
            <v>568541023.63999999</v>
          </cell>
        </row>
        <row r="1316">
          <cell r="A1316" t="str">
            <v>41191000</v>
          </cell>
          <cell r="B1316" t="str">
            <v>41191000 IMPUESTO PARA EL FOMENTO DE LA EDUCACION PUBLICA EN EL ESTADO</v>
          </cell>
          <cell r="C1316">
            <v>-512688926.70000005</v>
          </cell>
          <cell r="D1316">
            <v>1286642.92</v>
          </cell>
          <cell r="E1316">
            <v>57138739.859999999</v>
          </cell>
          <cell r="F1316">
            <v>-568541023.63999999</v>
          </cell>
          <cell r="G1316">
            <v>568541023.63999999</v>
          </cell>
        </row>
        <row r="1317">
          <cell r="A1317" t="str">
            <v>41191001</v>
          </cell>
          <cell r="B1317" t="str">
            <v>41191001 IMPUESTO PARA EL FOMENTO DE LA EDUCACION PUBLICA EN EL ESTADO DEL IMPUESTO SOBRE NOMINA</v>
          </cell>
          <cell r="C1317">
            <v>-117063585.88</v>
          </cell>
          <cell r="D1317">
            <v>0</v>
          </cell>
          <cell r="E1317">
            <v>10196635.4</v>
          </cell>
          <cell r="F1317">
            <v>-127260221.27999999</v>
          </cell>
          <cell r="G1317">
            <v>127260221.27999999</v>
          </cell>
        </row>
        <row r="1318">
          <cell r="A1318" t="str">
            <v>41191002</v>
          </cell>
          <cell r="B1318" t="str">
            <v>41191002 IMPUESTO PARA EL FOMENTO DE LA EDUCACION PUBLICA EN EL ESTADO DEL IMPUESTO POR SERVICIOS DE HOSPEDAJE</v>
          </cell>
          <cell r="C1318">
            <v>-2447183.11</v>
          </cell>
          <cell r="D1318">
            <v>0</v>
          </cell>
          <cell r="E1318">
            <v>216847.71</v>
          </cell>
          <cell r="F1318">
            <v>-2664030.8200000003</v>
          </cell>
          <cell r="G1318">
            <v>2664030.8200000003</v>
          </cell>
        </row>
        <row r="1319">
          <cell r="A1319" t="str">
            <v>41191003</v>
          </cell>
          <cell r="B1319" t="str">
            <v>41191003 IMPUESTO PARA EL FOMENTO DE LA EDUCACION PUBLICA EN EL ESTADO SOBRE JUEGOS CON APUESTAS RIFAS Y LOTERIAS LOTERIAS SORTEOS Y PREMIOS</v>
          </cell>
          <cell r="C1319">
            <v>-2481397.9</v>
          </cell>
          <cell r="D1319">
            <v>0</v>
          </cell>
          <cell r="E1319">
            <v>233327</v>
          </cell>
          <cell r="F1319">
            <v>-2714724.9</v>
          </cell>
          <cell r="G1319">
            <v>2714724.9</v>
          </cell>
        </row>
        <row r="1320">
          <cell r="A1320" t="str">
            <v>41191004</v>
          </cell>
          <cell r="B1320" t="str">
            <v>41191004 IMPUESTO PARA EL FOMENTO DE LA EDUCACION PUBLICA EN EL ESTADO SOBRE LA ENAJENACION DE VEHICULOS AUTOMOTORES USADOS</v>
          </cell>
          <cell r="C1320">
            <v>-4462195.45</v>
          </cell>
          <cell r="D1320">
            <v>16.8</v>
          </cell>
          <cell r="E1320">
            <v>941450.72</v>
          </cell>
          <cell r="F1320">
            <v>-5403629.3700000001</v>
          </cell>
          <cell r="G1320">
            <v>5403629.3700000001</v>
          </cell>
        </row>
        <row r="1321">
          <cell r="A1321" t="str">
            <v>41191006</v>
          </cell>
          <cell r="B1321" t="str">
            <v>41191006 IMPUESTO PARA EL FOMENTO DE LA EDUCACION PUBLICA EN EL ESTADO DEL IMPUESTO SOBRE TENENCIA ESTATAL FORANEA</v>
          </cell>
          <cell r="C1321">
            <v>-1003152.8499999999</v>
          </cell>
          <cell r="D1321">
            <v>0</v>
          </cell>
          <cell r="E1321">
            <v>84497.430000000008</v>
          </cell>
          <cell r="F1321">
            <v>-1087650.2799999998</v>
          </cell>
          <cell r="G1321">
            <v>1087650.2799999998</v>
          </cell>
        </row>
        <row r="1322">
          <cell r="A1322" t="str">
            <v>41191007</v>
          </cell>
          <cell r="B1322" t="str">
            <v>41191007 IMPUESTO PARA EL FOMENTO DE LA EDUCACION PUBLICA EN EL ESTADO DEL IMPUESTO SOBRE TENENCIA ESTATAL</v>
          </cell>
          <cell r="C1322">
            <v>-148938722.45000002</v>
          </cell>
          <cell r="D1322">
            <v>84497.430000000008</v>
          </cell>
          <cell r="E1322">
            <v>11492114.019999998</v>
          </cell>
          <cell r="F1322">
            <v>-160346339.03999987</v>
          </cell>
          <cell r="G1322">
            <v>160346339.03999987</v>
          </cell>
        </row>
        <row r="1323">
          <cell r="A1323" t="str">
            <v>41191008</v>
          </cell>
          <cell r="B1323" t="str">
            <v>41191008 IMPUESTO PARA EL FOMENTO DE LA EDUCACION PUBLICA EN EL ESTADO DE LOS DERECHOS POR INSCRIPCION Y DEMAS SERVICIOS EN EL REGISTRO PUBLICO DE LA PROPIEDAD Y DEL COMERCIO Y EN EL REGISTRO PUBLICO DE TRANSPORTE</v>
          </cell>
          <cell r="C1323">
            <v>-29854863.91</v>
          </cell>
          <cell r="D1323">
            <v>809391.79</v>
          </cell>
          <cell r="E1323">
            <v>5555000.2200000007</v>
          </cell>
          <cell r="F1323">
            <v>-34600472.340000004</v>
          </cell>
          <cell r="G1323">
            <v>34600472.340000004</v>
          </cell>
        </row>
        <row r="1324">
          <cell r="A1324" t="str">
            <v>41191009</v>
          </cell>
          <cell r="B1324" t="str">
            <v>41191009 IMPUESTO PARA EL FOMENTO DE LA EDUCACION PUBLICA EN EL ESTADO DE LOS DERECHOS POR LEGALIZACION DE FIRMAS CERTIFICACIONES EXPEDICION DE COPIAS DOCUMENTOS Y OTROS</v>
          </cell>
          <cell r="C1324">
            <v>-1286476.3299999996</v>
          </cell>
          <cell r="D1324">
            <v>0</v>
          </cell>
          <cell r="E1324">
            <v>96575.66</v>
          </cell>
          <cell r="F1324">
            <v>-1383051.99</v>
          </cell>
          <cell r="G1324">
            <v>1383051.99</v>
          </cell>
        </row>
        <row r="1325">
          <cell r="A1325" t="str">
            <v>41191010</v>
          </cell>
          <cell r="B1325" t="str">
            <v>41191010 IMPUESTO PARA EL FOMENTO DE LA EDUCACION PUBLICA EN EL ESTADO DE LOS DERECHOS POR ACTOS DEL REGISTRO CIVIL</v>
          </cell>
          <cell r="C1325">
            <v>-8874365.5800000001</v>
          </cell>
          <cell r="D1325">
            <v>0</v>
          </cell>
          <cell r="E1325">
            <v>770449.19000000006</v>
          </cell>
          <cell r="F1325">
            <v>-9644814.7699999977</v>
          </cell>
          <cell r="G1325">
            <v>9644814.7699999977</v>
          </cell>
        </row>
        <row r="1326">
          <cell r="A1326" t="str">
            <v>41191011</v>
          </cell>
          <cell r="B1326" t="str">
            <v>41191011 IMPUESTO PARA EL FOMENTO DE LA EDUCACION PUBLICA EN EL ESTADO DE LOS DERECHOS POR SERVICIOS CATASTRALES</v>
          </cell>
          <cell r="C1326">
            <v>-1272838.3099999998</v>
          </cell>
          <cell r="D1326">
            <v>0</v>
          </cell>
          <cell r="E1326">
            <v>100005.26999999999</v>
          </cell>
          <cell r="F1326">
            <v>-1372843.58</v>
          </cell>
          <cell r="G1326">
            <v>1372843.58</v>
          </cell>
        </row>
        <row r="1327">
          <cell r="A1327" t="str">
            <v>41191012</v>
          </cell>
          <cell r="B1327" t="str">
            <v>41191012 IMPUESTO PARA EL FOMENTO DE LA EDUCACION PUBLICA EN EL ESTADO DE LOS DERECHOS POR SERVICIOS DE CONTROL DE VEHICULOS Y POR EXPEDICION DE CONSECIONES PERMISOS Y AUTORIZACIONES DE RUTA</v>
          </cell>
          <cell r="C1327">
            <v>-193876523.72000003</v>
          </cell>
          <cell r="D1327">
            <v>392736.9</v>
          </cell>
          <cell r="E1327">
            <v>27314077.870000001</v>
          </cell>
          <cell r="F1327">
            <v>-220797864.69000006</v>
          </cell>
          <cell r="G1327">
            <v>220797864.69000006</v>
          </cell>
        </row>
        <row r="1328">
          <cell r="A1328" t="str">
            <v>41191013</v>
          </cell>
          <cell r="B1328" t="str">
            <v>41191013 IMPUESTO PARA EL FOMENTO DE LA EDUCACION PUBLICA EN EL ESTADO DE LOS DERECHOS POR SERVICIOS DE LA SECRETARIA DE RECURSOS NATURALES Y MEDIO AMBIENTE</v>
          </cell>
          <cell r="C1328">
            <v>-599804.48</v>
          </cell>
          <cell r="D1328">
            <v>0</v>
          </cell>
          <cell r="E1328">
            <v>105031.51999999999</v>
          </cell>
          <cell r="F1328">
            <v>-704836</v>
          </cell>
          <cell r="G1328">
            <v>704836</v>
          </cell>
        </row>
        <row r="1329">
          <cell r="A1329" t="str">
            <v>41191014</v>
          </cell>
          <cell r="B1329" t="str">
            <v>41191014 IMPUESTO PARA EL FOMENTO DE LA EDUCACION PUBLICA EN EL ESTADO DE LOS DERECHOS POR SERVICIOS PRESTADOS POR LA SECRETARIA DE SALUD COMISION PARA LA PROTECCION CONTRA RIESGOS SANITARIOS</v>
          </cell>
          <cell r="C1329">
            <v>-161710.05000000002</v>
          </cell>
          <cell r="D1329">
            <v>0</v>
          </cell>
          <cell r="E1329">
            <v>11078.66</v>
          </cell>
          <cell r="F1329">
            <v>-172788.71000000002</v>
          </cell>
          <cell r="G1329">
            <v>172788.71000000002</v>
          </cell>
        </row>
        <row r="1330">
          <cell r="A1330" t="str">
            <v>41191015</v>
          </cell>
          <cell r="B1330" t="str">
            <v>41191015 IMPUESTO PARA EL FOMENTO DE LA EDUCACION PUBLICA EN EL ESTADO DE LOS DERECHOS QUE PRESTA LA SECRETARIA DE SEGURIDAD PUBLICA</v>
          </cell>
          <cell r="C1330">
            <v>-366106.67999999993</v>
          </cell>
          <cell r="D1330">
            <v>0</v>
          </cell>
          <cell r="E1330">
            <v>21649.19</v>
          </cell>
          <cell r="F1330">
            <v>-387755.87</v>
          </cell>
          <cell r="G1330">
            <v>387755.87</v>
          </cell>
        </row>
        <row r="1331">
          <cell r="A1331" t="str">
            <v>41400000</v>
          </cell>
          <cell r="B1331" t="str">
            <v>41400000 DERECHOS</v>
          </cell>
          <cell r="C1331">
            <v>-653728701.83000016</v>
          </cell>
          <cell r="D1331">
            <v>4677451.9999999991</v>
          </cell>
          <cell r="E1331">
            <v>89378343.460000023</v>
          </cell>
          <cell r="F1331">
            <v>-738429593.28999984</v>
          </cell>
          <cell r="G1331">
            <v>738429593.28999984</v>
          </cell>
        </row>
        <row r="1332">
          <cell r="A1332" t="str">
            <v>41430000</v>
          </cell>
          <cell r="B1332" t="str">
            <v>41430000 DERECHOS POR PRESTACION DE SERVICIOS</v>
          </cell>
          <cell r="C1332">
            <v>-612339471.71000004</v>
          </cell>
          <cell r="D1332">
            <v>987464.03000000014</v>
          </cell>
          <cell r="E1332">
            <v>81756536.680000022</v>
          </cell>
          <cell r="F1332">
            <v>-693108544.35999978</v>
          </cell>
          <cell r="G1332">
            <v>693108544.35999978</v>
          </cell>
        </row>
        <row r="1333">
          <cell r="A1333" t="str">
            <v>41431000</v>
          </cell>
          <cell r="B1333" t="str">
            <v>41431000 DERECHOS POR INSCRIPCION Y DEMAS SERVICIOS  EN EL REGISTRO PUBLICO DE LA PROPIEDAD Y DEL COMERCIO Y EN EL REGISTRO PUBLICO DE TRANSPORTE</v>
          </cell>
          <cell r="C1333">
            <v>-86343764.099999994</v>
          </cell>
          <cell r="D1333">
            <v>3165.2</v>
          </cell>
          <cell r="E1333">
            <v>10079117.99</v>
          </cell>
          <cell r="F1333">
            <v>-96419716.889999986</v>
          </cell>
          <cell r="G1333">
            <v>96419716.889999986</v>
          </cell>
        </row>
        <row r="1334">
          <cell r="A1334" t="str">
            <v>41431001</v>
          </cell>
          <cell r="B1334" t="str">
            <v>41431001 INSCRIPCION O REGISTRO DE TITULOS EN VIRTUD DE LOS CUALES SE MODIFIQUE EL DOMINIO O POSESION DE BIENES INMUEBLES</v>
          </cell>
          <cell r="C1334">
            <v>-58908410.319999993</v>
          </cell>
          <cell r="D1334">
            <v>0</v>
          </cell>
          <cell r="E1334">
            <v>7147230.1400000006</v>
          </cell>
          <cell r="F1334">
            <v>-66055640.460000008</v>
          </cell>
          <cell r="G1334">
            <v>66055640.460000008</v>
          </cell>
        </row>
        <row r="1335">
          <cell r="A1335" t="str">
            <v>41431002</v>
          </cell>
          <cell r="B1335" t="str">
            <v>41431002 INSCRIPCION DE GRAVAMENES SOBRE INMUEBLES EN VIRTUD DE LOS CUALES SE MODIFIQUE LOS DERECHOS DE INMUEBLES DISTINTOS DE DOMINIO</v>
          </cell>
          <cell r="C1335">
            <v>-3332046.51</v>
          </cell>
          <cell r="D1335">
            <v>2800</v>
          </cell>
          <cell r="E1335">
            <v>373689.24</v>
          </cell>
          <cell r="F1335">
            <v>-3702935.75</v>
          </cell>
          <cell r="G1335">
            <v>3702935.75</v>
          </cell>
        </row>
        <row r="1336">
          <cell r="A1336" t="str">
            <v>41431003</v>
          </cell>
          <cell r="B1336" t="str">
            <v>41431003 CANCELACION DE INSCRIPCION DE GRAVAMENES DE INMUEBLES DISTINTOS DE DOMINIO</v>
          </cell>
          <cell r="C1336">
            <v>-3356093.2900000005</v>
          </cell>
          <cell r="D1336">
            <v>0</v>
          </cell>
          <cell r="E1336">
            <v>636418.99</v>
          </cell>
          <cell r="F1336">
            <v>-3992512.2800000003</v>
          </cell>
          <cell r="G1336">
            <v>3992512.2800000003</v>
          </cell>
        </row>
        <row r="1337">
          <cell r="A1337" t="str">
            <v>41431004</v>
          </cell>
          <cell r="B1337" t="str">
            <v>41431004 INSCRIPCION DE CONTRATOS DE CREDITOS HIPOTECARIOS PRENDARIOS REFACCIONARIOS Y DE HABILITACION Y AVIO</v>
          </cell>
          <cell r="C1337">
            <v>-11655318.709999997</v>
          </cell>
          <cell r="D1337">
            <v>0</v>
          </cell>
          <cell r="E1337">
            <v>1179717.25</v>
          </cell>
          <cell r="F1337">
            <v>-12835035.959999997</v>
          </cell>
          <cell r="G1337">
            <v>12835035.959999997</v>
          </cell>
        </row>
        <row r="1338">
          <cell r="A1338" t="str">
            <v>41431005</v>
          </cell>
          <cell r="B1338" t="str">
            <v>41431005 REGISTRO DE REESTRUCTURACION DE CREDITOS</v>
          </cell>
          <cell r="C1338">
            <v>-30626.92</v>
          </cell>
          <cell r="D1338">
            <v>0</v>
          </cell>
          <cell r="E1338">
            <v>9800</v>
          </cell>
          <cell r="F1338">
            <v>-40426.92</v>
          </cell>
          <cell r="G1338">
            <v>40426.92</v>
          </cell>
        </row>
        <row r="1339">
          <cell r="A1339" t="str">
            <v>41431006</v>
          </cell>
          <cell r="B1339" t="str">
            <v>41431006 REGISTRO DE CEDULA HIPOTECARIA</v>
          </cell>
          <cell r="C1339">
            <v>-158757.62</v>
          </cell>
          <cell r="D1339">
            <v>0</v>
          </cell>
          <cell r="E1339">
            <v>2454.6799999999998</v>
          </cell>
          <cell r="F1339">
            <v>-161212.29999999999</v>
          </cell>
          <cell r="G1339">
            <v>161212.29999999999</v>
          </cell>
        </row>
        <row r="1340">
          <cell r="A1340" t="str">
            <v>41431009</v>
          </cell>
          <cell r="B1340" t="str">
            <v>41431009 DEPOSITO DE TESTAMENTOS OLOGRAFOS O CUALQUIER OTRO DOCUMENTO</v>
          </cell>
          <cell r="C1340">
            <v>-6573.5999999999995</v>
          </cell>
          <cell r="D1340">
            <v>0</v>
          </cell>
          <cell r="E1340">
            <v>0</v>
          </cell>
          <cell r="F1340">
            <v>-6573.5999999999995</v>
          </cell>
          <cell r="G1340">
            <v>6573.5999999999995</v>
          </cell>
        </row>
        <row r="1341">
          <cell r="A1341" t="str">
            <v>41431011</v>
          </cell>
          <cell r="B1341" t="str">
            <v>41431011 INSCRIPCION DE CUALQUIER CLASE DE TESTAMENTO</v>
          </cell>
          <cell r="C1341">
            <v>-365.2</v>
          </cell>
          <cell r="D1341">
            <v>0</v>
          </cell>
          <cell r="E1341">
            <v>0</v>
          </cell>
          <cell r="F1341">
            <v>-365.2</v>
          </cell>
          <cell r="G1341">
            <v>365.2</v>
          </cell>
        </row>
        <row r="1342">
          <cell r="A1342" t="str">
            <v>41431012</v>
          </cell>
          <cell r="B1342" t="str">
            <v>41431012 INSCRIPCION DE RESOLUCIONES DICTADAS EN JUICIOS SUCESORIOS</v>
          </cell>
          <cell r="C1342">
            <v>-21912</v>
          </cell>
          <cell r="D1342">
            <v>0</v>
          </cell>
          <cell r="E1342">
            <v>1460.8</v>
          </cell>
          <cell r="F1342">
            <v>-23372.800000000003</v>
          </cell>
          <cell r="G1342">
            <v>23372.800000000003</v>
          </cell>
        </row>
        <row r="1343">
          <cell r="A1343" t="str">
            <v>41431014</v>
          </cell>
          <cell r="B1343" t="str">
            <v>41431014 INSCRIPCION DE LA AUTORIZACION DE FRACCIONAMIENTOS DE TERRENOS POR CADA LOTE</v>
          </cell>
          <cell r="C1343">
            <v>-201612.06</v>
          </cell>
          <cell r="D1343">
            <v>0</v>
          </cell>
          <cell r="E1343">
            <v>11467.28</v>
          </cell>
          <cell r="F1343">
            <v>-213079.34</v>
          </cell>
          <cell r="G1343">
            <v>213079.34</v>
          </cell>
        </row>
        <row r="1344">
          <cell r="A1344" t="str">
            <v>41431015</v>
          </cell>
          <cell r="B1344" t="str">
            <v>41431015 INSCRIPCION DE LA ESCRITURA POR LA CUAL SE CONSTITUYA EL REGIMEN DE CONDOMINIOS DE UN INMUEBLE</v>
          </cell>
          <cell r="C1344">
            <v>-20757.830000000002</v>
          </cell>
          <cell r="D1344">
            <v>0</v>
          </cell>
          <cell r="E1344">
            <v>2045.12</v>
          </cell>
          <cell r="F1344">
            <v>-22802.95</v>
          </cell>
          <cell r="G1344">
            <v>22802.95</v>
          </cell>
        </row>
        <row r="1345">
          <cell r="A1345" t="str">
            <v>41431016</v>
          </cell>
          <cell r="B1345" t="str">
            <v>41431016 INSCRIPCION DE CONTRATOS MERCANTILES O CIVILES NO INCLUIDOS EN OTRAS FRACCIONES</v>
          </cell>
          <cell r="C1345">
            <v>-229112.56000000006</v>
          </cell>
          <cell r="D1345">
            <v>0</v>
          </cell>
          <cell r="E1345">
            <v>1778.03</v>
          </cell>
          <cell r="F1345">
            <v>-230890.59000000003</v>
          </cell>
          <cell r="G1345">
            <v>230890.59000000003</v>
          </cell>
        </row>
        <row r="1346">
          <cell r="A1346" t="str">
            <v>41431017</v>
          </cell>
          <cell r="B1346" t="str">
            <v>41431017 INSCRIPCION DE CONTRATOS RELATIVOS A BIENES MUEBLES POR RESOLUCION O TRANSMISION CON RESERVA DE DOMINIO</v>
          </cell>
          <cell r="C1346">
            <v>-103169</v>
          </cell>
          <cell r="D1346">
            <v>0</v>
          </cell>
          <cell r="E1346">
            <v>8034.4</v>
          </cell>
          <cell r="F1346">
            <v>-111203.4</v>
          </cell>
          <cell r="G1346">
            <v>111203.4</v>
          </cell>
        </row>
        <row r="1347">
          <cell r="A1347" t="str">
            <v>41431021</v>
          </cell>
          <cell r="B1347" t="str">
            <v>41431021 INSCRIPCION DE CONVENIOS MODIFICATORIOS QUE NO AFECTEN CAPITAL</v>
          </cell>
          <cell r="C1347">
            <v>-52954</v>
          </cell>
          <cell r="D1347">
            <v>0</v>
          </cell>
          <cell r="E1347">
            <v>3651.9999999999995</v>
          </cell>
          <cell r="F1347">
            <v>-56605.999999999993</v>
          </cell>
          <cell r="G1347">
            <v>56605.999999999993</v>
          </cell>
        </row>
        <row r="1348">
          <cell r="A1348" t="str">
            <v>41431022</v>
          </cell>
          <cell r="B1348" t="str">
            <v>41431022 INSCRIPCION DE ESCRITURAS CONSTITUTIVAS DE PERSONAS MORALES  Y DE AUMENTOS DE CAPITAL O PATRIMONIO</v>
          </cell>
          <cell r="C1348">
            <v>-753933.62000000011</v>
          </cell>
          <cell r="D1348">
            <v>0</v>
          </cell>
          <cell r="E1348">
            <v>57549.25</v>
          </cell>
          <cell r="F1348">
            <v>-811482.87</v>
          </cell>
          <cell r="G1348">
            <v>811482.87</v>
          </cell>
        </row>
        <row r="1349">
          <cell r="A1349" t="str">
            <v>41431023</v>
          </cell>
          <cell r="B1349" t="str">
            <v>41431023 INSCRIPCION DE MODIFICACION A LA ESCRITURA CONSTITUTIVA QUE NO IMPLIQUE AUMENTO DE CAPITAL O PATRIMONIO</v>
          </cell>
          <cell r="C1349">
            <v>-5112.7999999999993</v>
          </cell>
          <cell r="D1349">
            <v>0</v>
          </cell>
          <cell r="E1349">
            <v>1460.8</v>
          </cell>
          <cell r="F1349">
            <v>-6573.5999999999995</v>
          </cell>
          <cell r="G1349">
            <v>6573.5999999999995</v>
          </cell>
        </row>
        <row r="1350">
          <cell r="A1350" t="str">
            <v>41431024</v>
          </cell>
          <cell r="B1350" t="str">
            <v>41431024 INSCRIPCION DE ACTAS DE EMISION DE BONOS U OBLIGACIONES O CUALQUIER OTRO INSTRUMENTO BURSATIL</v>
          </cell>
          <cell r="C1350">
            <v>-112.5</v>
          </cell>
          <cell r="D1350">
            <v>0</v>
          </cell>
          <cell r="E1350">
            <v>0</v>
          </cell>
          <cell r="F1350">
            <v>-112.5</v>
          </cell>
          <cell r="G1350">
            <v>112.5</v>
          </cell>
        </row>
        <row r="1351">
          <cell r="A1351" t="str">
            <v>41431025</v>
          </cell>
          <cell r="B1351" t="str">
            <v>41431025 INSCRIPCION DE ACTAS DE ASAMBLEAS DE SOCIOS ACCIONISTAS O CUALQUIER OTRO TIPO NO ESTIPULADAS EN OTRAS FRACCIONES</v>
          </cell>
          <cell r="C1351">
            <v>-487103.75999999989</v>
          </cell>
          <cell r="D1351">
            <v>0</v>
          </cell>
          <cell r="E1351">
            <v>37250.399999999994</v>
          </cell>
          <cell r="F1351">
            <v>-524354.16</v>
          </cell>
          <cell r="G1351">
            <v>524354.16</v>
          </cell>
        </row>
        <row r="1352">
          <cell r="A1352" t="str">
            <v>41431026</v>
          </cell>
          <cell r="B1352" t="str">
            <v>41431026 CANCELACION DE LA INSCRIPCION DEL REGISTRO DE ESCRITURAS CONSTITUTIVAS</v>
          </cell>
          <cell r="C1352">
            <v>-438.24</v>
          </cell>
          <cell r="D1352">
            <v>0</v>
          </cell>
          <cell r="E1352">
            <v>0</v>
          </cell>
          <cell r="F1352">
            <v>-438.24</v>
          </cell>
          <cell r="G1352">
            <v>438.24</v>
          </cell>
        </row>
        <row r="1353">
          <cell r="A1353" t="str">
            <v>41431027</v>
          </cell>
          <cell r="B1353" t="str">
            <v>41431027 ADJUDICACION DE BIENES INMUEBLES POR LIQUIDACION DE PERSONA MORAL</v>
          </cell>
          <cell r="C1353">
            <v>-7590.67</v>
          </cell>
          <cell r="D1353">
            <v>0</v>
          </cell>
          <cell r="E1353">
            <v>0</v>
          </cell>
          <cell r="F1353">
            <v>-7590.67</v>
          </cell>
          <cell r="G1353">
            <v>7590.67</v>
          </cell>
        </row>
        <row r="1354">
          <cell r="A1354" t="str">
            <v>41431028</v>
          </cell>
          <cell r="B1354" t="str">
            <v>41431028 INSCRIPCION DE PODERES Y SUSTITUCION DE LOS MISMOS   POR CADA UNO</v>
          </cell>
          <cell r="C1354">
            <v>-168868.47999999998</v>
          </cell>
          <cell r="D1354">
            <v>0</v>
          </cell>
          <cell r="E1354">
            <v>11978.559999999998</v>
          </cell>
          <cell r="F1354">
            <v>-180847.04</v>
          </cell>
          <cell r="G1354">
            <v>180847.04</v>
          </cell>
        </row>
        <row r="1355">
          <cell r="A1355" t="str">
            <v>41431029</v>
          </cell>
          <cell r="B1355" t="str">
            <v>41431029 INSCRIPCION DE REVOCACION DE PODERES POR  CADA UNO</v>
          </cell>
          <cell r="C1355">
            <v>-4893.6799999999994</v>
          </cell>
          <cell r="D1355">
            <v>0</v>
          </cell>
          <cell r="E1355">
            <v>365.20000000000005</v>
          </cell>
          <cell r="F1355">
            <v>-5258.8799999999992</v>
          </cell>
          <cell r="G1355">
            <v>5258.8799999999992</v>
          </cell>
        </row>
        <row r="1356">
          <cell r="A1356" t="str">
            <v>41431031</v>
          </cell>
          <cell r="B1356" t="str">
            <v>41431031 BUSQUEDA DE CONSTANCIAS O DATOS PARA EXPEDICION DE CERTIFICADOS O INFORMES POR PERIODO DE CINCO AÑOS O FRACC</v>
          </cell>
          <cell r="C1356">
            <v>-234224.67</v>
          </cell>
          <cell r="D1356">
            <v>0</v>
          </cell>
          <cell r="E1356">
            <v>9203.0400000000009</v>
          </cell>
          <cell r="F1356">
            <v>-243427.71000000005</v>
          </cell>
          <cell r="G1356">
            <v>243427.71000000005</v>
          </cell>
        </row>
        <row r="1357">
          <cell r="A1357" t="str">
            <v>41431032</v>
          </cell>
          <cell r="B1357" t="str">
            <v>41431032 EXPEDICION DE CERTIFICACIONES RELATIVAS A CONSTANCIAS DEL REGISTRO</v>
          </cell>
          <cell r="C1357">
            <v>-391815.76999999996</v>
          </cell>
          <cell r="D1357">
            <v>0</v>
          </cell>
          <cell r="E1357">
            <v>20816.400000000005</v>
          </cell>
          <cell r="F1357">
            <v>-412632.17</v>
          </cell>
          <cell r="G1357">
            <v>412632.17</v>
          </cell>
        </row>
        <row r="1358">
          <cell r="A1358" t="str">
            <v>41431033</v>
          </cell>
          <cell r="B1358" t="str">
            <v>41431033 EXPEDICION DE COPIA SIMPLE POR CADA HOJA</v>
          </cell>
          <cell r="C1358">
            <v>-495694.26999999996</v>
          </cell>
          <cell r="D1358">
            <v>0</v>
          </cell>
          <cell r="E1358">
            <v>92846.550000000017</v>
          </cell>
          <cell r="F1358">
            <v>-588540.81999999995</v>
          </cell>
          <cell r="G1358">
            <v>588540.81999999995</v>
          </cell>
        </row>
        <row r="1359">
          <cell r="A1359" t="str">
            <v>41431034</v>
          </cell>
          <cell r="B1359" t="str">
            <v>41431034 INFORMES POR ESCRITO A SOLICITUD DE AUTORIDADES</v>
          </cell>
          <cell r="C1359">
            <v>-47622.080000000002</v>
          </cell>
          <cell r="D1359">
            <v>0</v>
          </cell>
          <cell r="E1359">
            <v>3505.9199999999996</v>
          </cell>
          <cell r="F1359">
            <v>-51128</v>
          </cell>
          <cell r="G1359">
            <v>51128</v>
          </cell>
        </row>
        <row r="1360">
          <cell r="A1360" t="str">
            <v>41431037</v>
          </cell>
          <cell r="B1360" t="str">
            <v>41431037 INSCRIPCION DE RESOLUCIONES JUDICIALES POR QUIEBRA O SUSPENSION DE PAGOS</v>
          </cell>
          <cell r="C1360">
            <v>-77057.200000000012</v>
          </cell>
          <cell r="D1360">
            <v>365.2</v>
          </cell>
          <cell r="E1360">
            <v>4382.3999999999996</v>
          </cell>
          <cell r="F1360">
            <v>-81074.400000000009</v>
          </cell>
          <cell r="G1360">
            <v>81074.400000000009</v>
          </cell>
        </row>
        <row r="1361">
          <cell r="A1361" t="str">
            <v>41431038</v>
          </cell>
          <cell r="B1361" t="str">
            <v>41431038 BUSQUEDA DE DATOS O CONSTANCIAS PARA INFORMES O CERTIFICADOS</v>
          </cell>
          <cell r="C1361">
            <v>-4207.0999999999995</v>
          </cell>
          <cell r="D1361">
            <v>0</v>
          </cell>
          <cell r="E1361">
            <v>73.040000000000006</v>
          </cell>
          <cell r="F1361">
            <v>-4280.1400000000003</v>
          </cell>
          <cell r="G1361">
            <v>4280.1400000000003</v>
          </cell>
        </row>
        <row r="1362">
          <cell r="A1362" t="str">
            <v>41431039</v>
          </cell>
          <cell r="B1362" t="str">
            <v>41431039 ANOTACION MARGINAL EN EL REGISTRO PUBLICO</v>
          </cell>
          <cell r="C1362">
            <v>-146746.71000000002</v>
          </cell>
          <cell r="D1362">
            <v>0</v>
          </cell>
          <cell r="E1362">
            <v>14461.92</v>
          </cell>
          <cell r="F1362">
            <v>-161208.63</v>
          </cell>
          <cell r="G1362">
            <v>161208.63</v>
          </cell>
        </row>
        <row r="1363">
          <cell r="A1363" t="str">
            <v>41431040</v>
          </cell>
          <cell r="B1363" t="str">
            <v>41431040 CERTIFICADO DE LIBERTAD O EXISTENCIA DE GRAVAMEN</v>
          </cell>
          <cell r="C1363">
            <v>-4876602.76</v>
          </cell>
          <cell r="D1363">
            <v>0</v>
          </cell>
          <cell r="E1363">
            <v>419505.24</v>
          </cell>
          <cell r="F1363">
            <v>-5296107.9999999991</v>
          </cell>
          <cell r="G1363">
            <v>5296107.9999999991</v>
          </cell>
        </row>
        <row r="1364">
          <cell r="A1364" t="str">
            <v>41431041</v>
          </cell>
          <cell r="B1364" t="str">
            <v>41431041 CERTIFICADO DE NO PROPIEDAD O EXISTENCIA DE PROPIEDAD</v>
          </cell>
          <cell r="C1364">
            <v>-332733.71999999997</v>
          </cell>
          <cell r="D1364">
            <v>0</v>
          </cell>
          <cell r="E1364">
            <v>16981.800000000003</v>
          </cell>
          <cell r="F1364">
            <v>-349715.5199999999</v>
          </cell>
          <cell r="G1364">
            <v>349715.5199999999</v>
          </cell>
        </row>
        <row r="1365">
          <cell r="A1365" t="str">
            <v>41431042</v>
          </cell>
          <cell r="B1365" t="str">
            <v>41431042 CASOS NO PREVISTOS DE SERVICIOS PRESTADOS POR EL REGISTRO PUBLICO DE LA PROPIEDAD CON O SIN MONTO</v>
          </cell>
          <cell r="C1365">
            <v>-138138.62000000002</v>
          </cell>
          <cell r="D1365">
            <v>0</v>
          </cell>
          <cell r="E1365">
            <v>10225.6</v>
          </cell>
          <cell r="F1365">
            <v>-148364.22000000003</v>
          </cell>
          <cell r="G1365">
            <v>148364.22000000003</v>
          </cell>
        </row>
        <row r="1366">
          <cell r="A1366" t="str">
            <v>41431044</v>
          </cell>
          <cell r="B1366" t="str">
            <v>41431044 CANCELACION DE INSCRIPCION DE CONTRATOS DE CREDITO HIPOTECARIO, REFACCIONARIO Y HABILITACION Y AVIO</v>
          </cell>
          <cell r="C1366">
            <v>-93157.83</v>
          </cell>
          <cell r="D1366">
            <v>0</v>
          </cell>
          <cell r="E1366">
            <v>763.94</v>
          </cell>
          <cell r="F1366">
            <v>-93921.76999999999</v>
          </cell>
          <cell r="G1366">
            <v>93921.76999999999</v>
          </cell>
        </row>
        <row r="1367">
          <cell r="A1367" t="str">
            <v>41432000</v>
          </cell>
          <cell r="B1367" t="str">
            <v>41432000 DERECHOS POR LEGALIZACION DE FIRMAS CERTIFICACIONES EXPEDICION DE COPIAS DE DOCUMENTOS Y OTROS</v>
          </cell>
          <cell r="C1367">
            <v>-3418617.0899999989</v>
          </cell>
          <cell r="D1367">
            <v>2483.36</v>
          </cell>
          <cell r="E1367">
            <v>256734.63999999998</v>
          </cell>
          <cell r="F1367">
            <v>-3672868.3699999996</v>
          </cell>
          <cell r="G1367">
            <v>3672868.3699999996</v>
          </cell>
        </row>
        <row r="1368">
          <cell r="A1368" t="str">
            <v>41432001</v>
          </cell>
          <cell r="B1368" t="str">
            <v>41432001 LEGALIZACION DE FIRMAS ASENTADAS POR EL EJECUTIVO O POR OTROS FUNCIONARIOS COMPETENTES</v>
          </cell>
          <cell r="C1368">
            <v>-1978229.6799999995</v>
          </cell>
          <cell r="D1368">
            <v>0</v>
          </cell>
          <cell r="E1368">
            <v>119347.2</v>
          </cell>
          <cell r="F1368">
            <v>-2097576.88</v>
          </cell>
          <cell r="G1368">
            <v>2097576.88</v>
          </cell>
        </row>
        <row r="1369">
          <cell r="A1369" t="str">
            <v>41432002</v>
          </cell>
          <cell r="B1369" t="str">
            <v>41432002 CERTIFICACION DE FIRMAS EN ACTAS CONSTITUTIVAS DE SOCIEDADES COOPERATIVAS</v>
          </cell>
          <cell r="C1369">
            <v>-3213.7599999999998</v>
          </cell>
          <cell r="D1369">
            <v>0</v>
          </cell>
          <cell r="E1369">
            <v>0</v>
          </cell>
          <cell r="F1369">
            <v>-3213.7599999999998</v>
          </cell>
          <cell r="G1369">
            <v>3213.7599999999998</v>
          </cell>
        </row>
        <row r="1370">
          <cell r="A1370" t="str">
            <v>41432003</v>
          </cell>
          <cell r="B1370" t="str">
            <v>41432003 CERTIFICACION DE NO ADEUDO</v>
          </cell>
          <cell r="C1370">
            <v>-2337.2799999999997</v>
          </cell>
          <cell r="D1370">
            <v>0</v>
          </cell>
          <cell r="E1370">
            <v>219.12</v>
          </cell>
          <cell r="F1370">
            <v>-2556.3999999999996</v>
          </cell>
          <cell r="G1370">
            <v>2556.3999999999996</v>
          </cell>
        </row>
        <row r="1371">
          <cell r="A1371" t="str">
            <v>41432004</v>
          </cell>
          <cell r="B1371" t="str">
            <v>41432004 COPIAS CERTIFICADAS DE DOCUMENTOS POR HOJA</v>
          </cell>
          <cell r="C1371">
            <v>-85237.679999999978</v>
          </cell>
          <cell r="D1371">
            <v>0</v>
          </cell>
          <cell r="E1371">
            <v>6573.5999999999995</v>
          </cell>
          <cell r="F1371">
            <v>-91811.27999999997</v>
          </cell>
          <cell r="G1371">
            <v>91811.27999999997</v>
          </cell>
        </row>
        <row r="1372">
          <cell r="A1372" t="str">
            <v>41432005</v>
          </cell>
          <cell r="B1372" t="str">
            <v>41432005 EXPEDICION DE COPIAS SIMPLES DE DOCUMENTO POR HOJA</v>
          </cell>
          <cell r="C1372">
            <v>-978.87</v>
          </cell>
          <cell r="D1372">
            <v>0</v>
          </cell>
          <cell r="E1372">
            <v>1870.08</v>
          </cell>
          <cell r="F1372">
            <v>-2848.95</v>
          </cell>
          <cell r="G1372">
            <v>2848.95</v>
          </cell>
        </row>
        <row r="1373">
          <cell r="A1373" t="str">
            <v>41432006</v>
          </cell>
          <cell r="B1373" t="str">
            <v>41432006 OFICIO DE OPINION DEL EJECUTIVO PARA COMPRA TRANSPORTE O ALMACENAMIENTO DE EXPLOSIVOS Y SUS ARTIFICIOS</v>
          </cell>
          <cell r="C1373">
            <v>-5843.2</v>
          </cell>
          <cell r="D1373">
            <v>0</v>
          </cell>
          <cell r="E1373">
            <v>0</v>
          </cell>
          <cell r="F1373">
            <v>-5843.2</v>
          </cell>
          <cell r="G1373">
            <v>5843.2</v>
          </cell>
        </row>
        <row r="1374">
          <cell r="A1374" t="str">
            <v>41432007</v>
          </cell>
          <cell r="B1374" t="str">
            <v>41432007 EXPEDICION DE CONSTANCIAS DE EXISTENCIA O NO DE ANTECEDENTES PENALES O DE CUALQUIER OTRA CONSTANCIA</v>
          </cell>
          <cell r="C1374">
            <v>-83119.520000000004</v>
          </cell>
          <cell r="D1374">
            <v>0</v>
          </cell>
          <cell r="E1374">
            <v>3578.96</v>
          </cell>
          <cell r="F1374">
            <v>-86698.48</v>
          </cell>
          <cell r="G1374">
            <v>86698.48</v>
          </cell>
        </row>
        <row r="1375">
          <cell r="A1375" t="str">
            <v>41432008</v>
          </cell>
          <cell r="B1375" t="str">
            <v>41432008 EXPEDICION DE CERTIFICADOS O CERTIFICACIONES NO PREVISTOS</v>
          </cell>
          <cell r="C1375">
            <v>-229856.88</v>
          </cell>
          <cell r="D1375">
            <v>0</v>
          </cell>
          <cell r="E1375">
            <v>7815.28</v>
          </cell>
          <cell r="F1375">
            <v>-237672.16</v>
          </cell>
          <cell r="G1375">
            <v>237672.16</v>
          </cell>
        </row>
        <row r="1376">
          <cell r="A1376" t="str">
            <v>41432009</v>
          </cell>
          <cell r="B1376" t="str">
            <v>41432009 REGISTRO ADMINISTRATIVO DE AVISOS NOTARIALES O DE PODERES</v>
          </cell>
          <cell r="C1376">
            <v>-657.36000000000013</v>
          </cell>
          <cell r="D1376">
            <v>0</v>
          </cell>
          <cell r="E1376">
            <v>0</v>
          </cell>
          <cell r="F1376">
            <v>-657.36000000000013</v>
          </cell>
          <cell r="G1376">
            <v>657.36000000000013</v>
          </cell>
        </row>
        <row r="1377">
          <cell r="A1377" t="str">
            <v>41432012</v>
          </cell>
          <cell r="B1377" t="str">
            <v>41432012 APOSTILLAMIENTO DE DOCUMENTOS</v>
          </cell>
          <cell r="C1377">
            <v>-108099.2</v>
          </cell>
          <cell r="D1377">
            <v>0</v>
          </cell>
          <cell r="E1377">
            <v>9933.44</v>
          </cell>
          <cell r="F1377">
            <v>-118032.64</v>
          </cell>
          <cell r="G1377">
            <v>118032.64</v>
          </cell>
        </row>
        <row r="1378">
          <cell r="A1378" t="str">
            <v>41432013</v>
          </cell>
          <cell r="B1378" t="str">
            <v>41432013 INSCRIPCION EN EL PADRON DE PROVEEDORES</v>
          </cell>
          <cell r="C1378">
            <v>-864616.24</v>
          </cell>
          <cell r="D1378">
            <v>2483.36</v>
          </cell>
          <cell r="E1378">
            <v>103306.72</v>
          </cell>
          <cell r="F1378">
            <v>-965439.60000000009</v>
          </cell>
          <cell r="G1378">
            <v>965439.60000000009</v>
          </cell>
        </row>
        <row r="1379">
          <cell r="A1379" t="str">
            <v>41432014</v>
          </cell>
          <cell r="B1379" t="str">
            <v>41432014 PUBLICACIONES QUE SE HAGAN EN EL PERIODICO OFICIAL</v>
          </cell>
          <cell r="C1379">
            <v>-56059.6</v>
          </cell>
          <cell r="D1379">
            <v>0</v>
          </cell>
          <cell r="E1379">
            <v>4090.24</v>
          </cell>
          <cell r="F1379">
            <v>-60149.840000000004</v>
          </cell>
          <cell r="G1379">
            <v>60149.840000000004</v>
          </cell>
        </row>
        <row r="1380">
          <cell r="A1380" t="str">
            <v>41432018</v>
          </cell>
          <cell r="B1380" t="str">
            <v>41432018 SERVICIOS DE ACCESO A LA INFORMACION PUBLICA</v>
          </cell>
          <cell r="C1380">
            <v>-367.82</v>
          </cell>
          <cell r="D1380">
            <v>0</v>
          </cell>
          <cell r="E1380">
            <v>0</v>
          </cell>
          <cell r="F1380">
            <v>-367.82</v>
          </cell>
          <cell r="G1380">
            <v>367.82</v>
          </cell>
        </row>
        <row r="1381">
          <cell r="A1381" t="str">
            <v>41433000</v>
          </cell>
          <cell r="B1381" t="str">
            <v>41433000 DERECHOS POR ACTOS DEL REGISTRO CIVIL</v>
          </cell>
          <cell r="C1381">
            <v>-32685342.559999995</v>
          </cell>
          <cell r="D1381">
            <v>0</v>
          </cell>
          <cell r="E1381">
            <v>2632538.9300000011</v>
          </cell>
          <cell r="F1381">
            <v>-35317881.490000002</v>
          </cell>
          <cell r="G1381">
            <v>35317881.490000002</v>
          </cell>
        </row>
        <row r="1382">
          <cell r="A1382" t="str">
            <v>41433001</v>
          </cell>
          <cell r="B1382" t="str">
            <v>41433001 REGISTRO DE NACIMIENTO</v>
          </cell>
          <cell r="C1382">
            <v>-15136.940000000002</v>
          </cell>
          <cell r="D1382">
            <v>0</v>
          </cell>
          <cell r="E1382">
            <v>220.49</v>
          </cell>
          <cell r="F1382">
            <v>-15357.43</v>
          </cell>
          <cell r="G1382">
            <v>15357.43</v>
          </cell>
        </row>
        <row r="1383">
          <cell r="A1383" t="str">
            <v>41433002</v>
          </cell>
          <cell r="B1383" t="str">
            <v>41433002 REGISTRO DE DEFUNCIONES</v>
          </cell>
          <cell r="C1383">
            <v>-530935.08000000007</v>
          </cell>
          <cell r="D1383">
            <v>0</v>
          </cell>
          <cell r="E1383">
            <v>48498.560000000027</v>
          </cell>
          <cell r="F1383">
            <v>-579433.64000000013</v>
          </cell>
          <cell r="G1383">
            <v>579433.64000000013</v>
          </cell>
        </row>
        <row r="1384">
          <cell r="A1384" t="str">
            <v>41433003</v>
          </cell>
          <cell r="B1384" t="str">
            <v>41433003 REGISTRO DE MATRIMONIOS</v>
          </cell>
          <cell r="C1384">
            <v>-1047393.5999999999</v>
          </cell>
          <cell r="D1384">
            <v>0</v>
          </cell>
          <cell r="E1384">
            <v>252974.03999999998</v>
          </cell>
          <cell r="F1384">
            <v>-1300367.6399999997</v>
          </cell>
          <cell r="G1384">
            <v>1300367.6399999997</v>
          </cell>
        </row>
        <row r="1385">
          <cell r="A1385" t="str">
            <v>41433004</v>
          </cell>
          <cell r="B1385" t="str">
            <v>41433004 REGISTRO DE DIVORCIOS</v>
          </cell>
          <cell r="C1385">
            <v>-427061.30999999994</v>
          </cell>
          <cell r="D1385">
            <v>0</v>
          </cell>
          <cell r="E1385">
            <v>62303.119999999981</v>
          </cell>
          <cell r="F1385">
            <v>-489364.43000000005</v>
          </cell>
          <cell r="G1385">
            <v>489364.43000000005</v>
          </cell>
        </row>
        <row r="1386">
          <cell r="A1386" t="str">
            <v>41433005</v>
          </cell>
          <cell r="B1386" t="str">
            <v>41433005 CORRECCION DE ACTAS Y ANOTACIONES MARGINALES</v>
          </cell>
          <cell r="C1386">
            <v>-950667.81999999983</v>
          </cell>
          <cell r="D1386">
            <v>0</v>
          </cell>
          <cell r="E1386">
            <v>127206.40000000002</v>
          </cell>
          <cell r="F1386">
            <v>-1077874.22</v>
          </cell>
          <cell r="G1386">
            <v>1077874.22</v>
          </cell>
        </row>
        <row r="1387">
          <cell r="A1387" t="str">
            <v>41433006</v>
          </cell>
          <cell r="B1387" t="str">
            <v>41433006 INSCRIPCION DE ACTAS DE ADOPCION TUTELA DE EJECUTORIAS QUE DECLAREN LA MUERTE O PERDIDA DE CAPACIDAD LEGAL</v>
          </cell>
          <cell r="C1387">
            <v>-26294.400000000001</v>
          </cell>
          <cell r="D1387">
            <v>0</v>
          </cell>
          <cell r="E1387">
            <v>1460.8</v>
          </cell>
          <cell r="F1387">
            <v>-27755.200000000004</v>
          </cell>
          <cell r="G1387">
            <v>27755.200000000004</v>
          </cell>
        </row>
        <row r="1388">
          <cell r="A1388" t="str">
            <v>41433007</v>
          </cell>
          <cell r="B1388" t="str">
            <v>41433007 INSCRIPCION DE ACTOS O HECHOS REGISTRADOS EN EL EXTRANJERO</v>
          </cell>
          <cell r="C1388">
            <v>-411215.2</v>
          </cell>
          <cell r="D1388">
            <v>0</v>
          </cell>
          <cell r="E1388">
            <v>32137.599999999999</v>
          </cell>
          <cell r="F1388">
            <v>-443352.8</v>
          </cell>
          <cell r="G1388">
            <v>443352.8</v>
          </cell>
        </row>
        <row r="1389">
          <cell r="A1389" t="str">
            <v>41433008</v>
          </cell>
          <cell r="B1389" t="str">
            <v>41433008 BUSQUEDA DE REGISTROS O DATOS</v>
          </cell>
          <cell r="C1389">
            <v>-233976.34</v>
          </cell>
          <cell r="D1389">
            <v>0</v>
          </cell>
          <cell r="E1389">
            <v>10956</v>
          </cell>
          <cell r="F1389">
            <v>-244932.34</v>
          </cell>
          <cell r="G1389">
            <v>244932.34</v>
          </cell>
        </row>
        <row r="1390">
          <cell r="A1390" t="str">
            <v>41433009</v>
          </cell>
          <cell r="B1390" t="str">
            <v>41433009 EXPEDICION DE CERTIFICADOS DE INEXISTENCIA DE REGISTRO DE ACTOS DEL ESTADO CIVIL</v>
          </cell>
          <cell r="C1390">
            <v>-135109.44</v>
          </cell>
          <cell r="D1390">
            <v>0</v>
          </cell>
          <cell r="E1390">
            <v>8618.7199999999993</v>
          </cell>
          <cell r="F1390">
            <v>-143728.16</v>
          </cell>
          <cell r="G1390">
            <v>143728.16</v>
          </cell>
        </row>
        <row r="1391">
          <cell r="A1391" t="str">
            <v>41433010</v>
          </cell>
          <cell r="B1391" t="str">
            <v>41433010 EXPEDICION DE COPIAS CERTIFICADAS DE ACTAS DE REGISTRO POR CADA HOJA</v>
          </cell>
          <cell r="C1391">
            <v>-17201685.619999994</v>
          </cell>
          <cell r="D1391">
            <v>0</v>
          </cell>
          <cell r="E1391">
            <v>1226815.280000001</v>
          </cell>
          <cell r="F1391">
            <v>-18428500.900000002</v>
          </cell>
          <cell r="G1391">
            <v>18428500.900000002</v>
          </cell>
        </row>
        <row r="1392">
          <cell r="A1392" t="str">
            <v>41433011</v>
          </cell>
          <cell r="B1392" t="str">
            <v>41433011 CERTIFICACION DE FIRMAS</v>
          </cell>
          <cell r="C1392">
            <v>-74062.559999999998</v>
          </cell>
          <cell r="D1392">
            <v>0</v>
          </cell>
          <cell r="E1392">
            <v>6573.6</v>
          </cell>
          <cell r="F1392">
            <v>-80636.159999999989</v>
          </cell>
          <cell r="G1392">
            <v>80636.159999999989</v>
          </cell>
        </row>
        <row r="1393">
          <cell r="A1393" t="str">
            <v>41433012</v>
          </cell>
          <cell r="B1393" t="str">
            <v>41433012 IMPRESIÓN DE COPIAS CERTIFICADAS DE ACTAS DE NACIMIENTO DE OTROS ESTADOS</v>
          </cell>
          <cell r="C1393">
            <v>-801540.96</v>
          </cell>
          <cell r="D1393">
            <v>0</v>
          </cell>
          <cell r="E1393">
            <v>55875.6</v>
          </cell>
          <cell r="F1393">
            <v>-857416.55999999994</v>
          </cell>
          <cell r="G1393">
            <v>857416.55999999994</v>
          </cell>
        </row>
        <row r="1394">
          <cell r="A1394" t="str">
            <v>41433013</v>
          </cell>
          <cell r="B1394" t="str">
            <v>41433013 ASIENTO DE PRESUNCION DE MUERTE</v>
          </cell>
          <cell r="C1394">
            <v>-1168.6399999999999</v>
          </cell>
          <cell r="D1394">
            <v>0</v>
          </cell>
          <cell r="E1394">
            <v>36.520000000000003</v>
          </cell>
          <cell r="F1394">
            <v>-1205.1600000000001</v>
          </cell>
          <cell r="G1394">
            <v>1205.1600000000001</v>
          </cell>
        </row>
        <row r="1395">
          <cell r="A1395" t="str">
            <v>41433014</v>
          </cell>
          <cell r="B1395" t="str">
            <v>41433014 ACTA DE PRESUNCION DE MUERTE</v>
          </cell>
          <cell r="C1395">
            <v>-5112.7999999999993</v>
          </cell>
          <cell r="D1395">
            <v>0</v>
          </cell>
          <cell r="E1395">
            <v>292.16000000000003</v>
          </cell>
          <cell r="F1395">
            <v>-5404.96</v>
          </cell>
          <cell r="G1395">
            <v>5404.96</v>
          </cell>
        </row>
        <row r="1396">
          <cell r="A1396" t="str">
            <v>41433999</v>
          </cell>
          <cell r="B1396" t="str">
            <v>41433999 OTROS SERVICIOS NO ESPECIFICADOS</v>
          </cell>
          <cell r="C1396">
            <v>-10823981.850000001</v>
          </cell>
          <cell r="D1396">
            <v>0</v>
          </cell>
          <cell r="E1396">
            <v>798570.03999999992</v>
          </cell>
          <cell r="F1396">
            <v>-11622551.889999999</v>
          </cell>
          <cell r="G1396">
            <v>11622551.889999999</v>
          </cell>
        </row>
        <row r="1397">
          <cell r="A1397" t="str">
            <v>41434000</v>
          </cell>
          <cell r="B1397" t="str">
            <v>41434000 DERECHOS POR SERVICIOS CATASTRALES</v>
          </cell>
          <cell r="C1397">
            <v>-3720043.53</v>
          </cell>
          <cell r="D1397">
            <v>0</v>
          </cell>
          <cell r="E1397">
            <v>285804.77999999997</v>
          </cell>
          <cell r="F1397">
            <v>-4005848.3100000005</v>
          </cell>
          <cell r="G1397">
            <v>4005848.3100000005</v>
          </cell>
        </row>
        <row r="1398">
          <cell r="A1398" t="str">
            <v>41434001</v>
          </cell>
          <cell r="B1398" t="str">
            <v>41434001 CERTIFICACION DE INSCRIPCION EN EL PADRON CATASTRAL POR CADA PREDIO</v>
          </cell>
          <cell r="C1398">
            <v>-8180.48</v>
          </cell>
          <cell r="D1398">
            <v>0</v>
          </cell>
          <cell r="E1398">
            <v>146.08000000000001</v>
          </cell>
          <cell r="F1398">
            <v>-8326.56</v>
          </cell>
          <cell r="G1398">
            <v>8326.56</v>
          </cell>
        </row>
        <row r="1399">
          <cell r="A1399" t="str">
            <v>41434003</v>
          </cell>
          <cell r="B1399" t="str">
            <v>41434003 EXPEDICION DEL TITULO DE PROPIEDAD DEL LOTE DENTRO DEL FUNDO LEGAL</v>
          </cell>
          <cell r="C1399">
            <v>-92924.52</v>
          </cell>
          <cell r="D1399">
            <v>0</v>
          </cell>
          <cell r="E1399">
            <v>12708.96</v>
          </cell>
          <cell r="F1399">
            <v>-105633.48</v>
          </cell>
          <cell r="G1399">
            <v>105633.48</v>
          </cell>
        </row>
        <row r="1400">
          <cell r="A1400" t="str">
            <v>41434004</v>
          </cell>
          <cell r="B1400" t="str">
            <v>41434004 CERTIFICACION O CONSTANCIA DE ANTECEDENTES DE  FUNDO LEGAL</v>
          </cell>
          <cell r="C1400">
            <v>-3505.92</v>
          </cell>
          <cell r="D1400">
            <v>0</v>
          </cell>
          <cell r="E1400">
            <v>0</v>
          </cell>
          <cell r="F1400">
            <v>-3505.92</v>
          </cell>
          <cell r="G1400">
            <v>3505.92</v>
          </cell>
        </row>
        <row r="1401">
          <cell r="A1401" t="str">
            <v>41434005</v>
          </cell>
          <cell r="B1401" t="str">
            <v>41434005 MEDICION DE TERRENOS Y ELABORACION DE PLANO DE PREDIOS URBANOS</v>
          </cell>
          <cell r="C1401">
            <v>-81156.259999999995</v>
          </cell>
          <cell r="D1401">
            <v>0</v>
          </cell>
          <cell r="E1401">
            <v>9787.36</v>
          </cell>
          <cell r="F1401">
            <v>-90943.62</v>
          </cell>
          <cell r="G1401">
            <v>90943.62</v>
          </cell>
        </row>
        <row r="1402">
          <cell r="A1402" t="str">
            <v>41434007</v>
          </cell>
          <cell r="B1402" t="str">
            <v>41434007 EXPEDICION DE CARTA URBANA</v>
          </cell>
          <cell r="C1402">
            <v>-1168.6400000000001</v>
          </cell>
          <cell r="D1402">
            <v>0</v>
          </cell>
          <cell r="E1402">
            <v>0</v>
          </cell>
          <cell r="F1402">
            <v>-1168.6400000000001</v>
          </cell>
          <cell r="G1402">
            <v>1168.6400000000001</v>
          </cell>
        </row>
        <row r="1403">
          <cell r="A1403" t="str">
            <v>41434008</v>
          </cell>
          <cell r="B1403" t="str">
            <v>41434008 EXPEDICION DE COPIA DE PLANO TAMAÑO CARTA</v>
          </cell>
          <cell r="C1403">
            <v>-438.24</v>
          </cell>
          <cell r="D1403">
            <v>0</v>
          </cell>
          <cell r="E1403">
            <v>0</v>
          </cell>
          <cell r="F1403">
            <v>-438.24</v>
          </cell>
          <cell r="G1403">
            <v>438.24</v>
          </cell>
        </row>
        <row r="1404">
          <cell r="A1404" t="str">
            <v>41434009</v>
          </cell>
          <cell r="B1404" t="str">
            <v>41434009 CERTIFICACION DE DOCUMENTOS</v>
          </cell>
          <cell r="C1404">
            <v>-38272.959999999992</v>
          </cell>
          <cell r="D1404">
            <v>0</v>
          </cell>
          <cell r="E1404">
            <v>1168.6399999999999</v>
          </cell>
          <cell r="F1404">
            <v>-39441.599999999991</v>
          </cell>
          <cell r="G1404">
            <v>39441.599999999991</v>
          </cell>
        </row>
        <row r="1405">
          <cell r="A1405" t="str">
            <v>41434010</v>
          </cell>
          <cell r="B1405" t="str">
            <v>41434010 REGISTRO CATASTRAL DE FRACCIONAMIENTOS O RELOTIFICACION POR LOTE</v>
          </cell>
          <cell r="C1405">
            <v>-222918.07999999996</v>
          </cell>
          <cell r="D1405">
            <v>0</v>
          </cell>
          <cell r="E1405">
            <v>26732.639999999999</v>
          </cell>
          <cell r="F1405">
            <v>-249650.71999999997</v>
          </cell>
          <cell r="G1405">
            <v>249650.71999999997</v>
          </cell>
        </row>
        <row r="1406">
          <cell r="A1406" t="str">
            <v>41434011</v>
          </cell>
          <cell r="B1406" t="str">
            <v>41434011 EXPEDICION DE AVALUO CATASTRAL</v>
          </cell>
          <cell r="C1406">
            <v>-3154027.13</v>
          </cell>
          <cell r="D1406">
            <v>0</v>
          </cell>
          <cell r="E1406">
            <v>228395.34000000003</v>
          </cell>
          <cell r="F1406">
            <v>-3382422.4700000007</v>
          </cell>
          <cell r="G1406">
            <v>3382422.4700000007</v>
          </cell>
        </row>
        <row r="1407">
          <cell r="A1407" t="str">
            <v>41434013</v>
          </cell>
          <cell r="B1407" t="str">
            <v>41434013 EXPEDICION DE COPIAS DE PLANO SUPERIOR AL TAMAÑO CARTA</v>
          </cell>
          <cell r="C1407">
            <v>-584.32000000000005</v>
          </cell>
          <cell r="D1407">
            <v>0</v>
          </cell>
          <cell r="E1407">
            <v>0</v>
          </cell>
          <cell r="F1407">
            <v>-584.32000000000005</v>
          </cell>
          <cell r="G1407">
            <v>584.32000000000005</v>
          </cell>
        </row>
        <row r="1408">
          <cell r="A1408" t="str">
            <v>41434014</v>
          </cell>
          <cell r="B1408" t="str">
            <v>41434014 BUSQUEDA DE INFORMACION RELACIONADA CON PREDIOS CATASTRALES REGISTRADOS</v>
          </cell>
          <cell r="C1408">
            <v>-61791.840000000004</v>
          </cell>
          <cell r="D1408">
            <v>0</v>
          </cell>
          <cell r="E1408">
            <v>3359.84</v>
          </cell>
          <cell r="F1408">
            <v>-65151.68</v>
          </cell>
          <cell r="G1408">
            <v>65151.68</v>
          </cell>
        </row>
        <row r="1409">
          <cell r="A1409" t="str">
            <v>41434015</v>
          </cell>
          <cell r="B1409" t="str">
            <v>41434015 VALIDACION DE CROQUIS EN FORMATO OFICIAL</v>
          </cell>
          <cell r="C1409">
            <v>-2629.44</v>
          </cell>
          <cell r="D1409">
            <v>0</v>
          </cell>
          <cell r="E1409">
            <v>292.16000000000003</v>
          </cell>
          <cell r="F1409">
            <v>-2921.6</v>
          </cell>
          <cell r="G1409">
            <v>2921.6</v>
          </cell>
        </row>
        <row r="1410">
          <cell r="A1410" t="str">
            <v>41434016</v>
          </cell>
          <cell r="B1410" t="str">
            <v>41434016 CORRECCION DE INFORMACION REMITIDA POR USUARIOS</v>
          </cell>
          <cell r="C1410">
            <v>-6719.68</v>
          </cell>
          <cell r="D1410">
            <v>0</v>
          </cell>
          <cell r="E1410">
            <v>292.16000000000003</v>
          </cell>
          <cell r="F1410">
            <v>-7011.84</v>
          </cell>
          <cell r="G1410">
            <v>7011.84</v>
          </cell>
        </row>
        <row r="1411">
          <cell r="A1411" t="str">
            <v>41434017</v>
          </cell>
          <cell r="B1411" t="str">
            <v>41434017 LLENADO DE LA FORMA PARA EL PAGO DEL DERECHO DE INSCRIPCION AL REGISTRO PUBLICO</v>
          </cell>
          <cell r="C1411">
            <v>-9130.0400000000009</v>
          </cell>
          <cell r="D1411">
            <v>0</v>
          </cell>
          <cell r="E1411">
            <v>876.48</v>
          </cell>
          <cell r="F1411">
            <v>-10006.52</v>
          </cell>
          <cell r="G1411">
            <v>10006.52</v>
          </cell>
        </row>
        <row r="1412">
          <cell r="A1412" t="str">
            <v>41434021</v>
          </cell>
          <cell r="B1412" t="str">
            <v>41434021 EXPEDICION DE COPIAS DE ANTECEDENTES</v>
          </cell>
          <cell r="C1412">
            <v>-36595.98000000001</v>
          </cell>
          <cell r="D1412">
            <v>0</v>
          </cell>
          <cell r="E1412">
            <v>2045.1200000000001</v>
          </cell>
          <cell r="F1412">
            <v>-38641.100000000013</v>
          </cell>
          <cell r="G1412">
            <v>38641.100000000013</v>
          </cell>
        </row>
        <row r="1413">
          <cell r="A1413" t="str">
            <v>41435000</v>
          </cell>
          <cell r="B1413" t="str">
            <v>41435000 DERECHOS POR SERVICIOS DE CONTROL DE VEHICULOS Y POR EXPEDICION DE CONCESIONES, PERMISOS Y AUTORIZACION DE RUTA</v>
          </cell>
          <cell r="C1413">
            <v>-483349000.59000009</v>
          </cell>
          <cell r="D1413">
            <v>981815.47000000009</v>
          </cell>
          <cell r="E1413">
            <v>68157942.13000001</v>
          </cell>
          <cell r="F1413">
            <v>-550525127.24999988</v>
          </cell>
          <cell r="G1413">
            <v>550525127.24999988</v>
          </cell>
        </row>
        <row r="1414">
          <cell r="A1414" t="str">
            <v>41435001</v>
          </cell>
          <cell r="B1414" t="str">
            <v>41435001 DOTACION INICIAL DE PLACAS REPOSICION CANJE O REPLAQUEO</v>
          </cell>
          <cell r="C1414">
            <v>-31483725.109999992</v>
          </cell>
          <cell r="D1414">
            <v>930977.52000000014</v>
          </cell>
          <cell r="E1414">
            <v>2071926.1400000001</v>
          </cell>
          <cell r="F1414">
            <v>-32624673.73</v>
          </cell>
          <cell r="G1414">
            <v>32624673.73</v>
          </cell>
        </row>
        <row r="1415">
          <cell r="A1415" t="str">
            <v>41435002</v>
          </cell>
          <cell r="B1415" t="str">
            <v>41435002 REFRENDO AL SERVICIO DE CONTROL VEHICULAR</v>
          </cell>
          <cell r="C1415">
            <v>-279536710.5800001</v>
          </cell>
          <cell r="D1415">
            <v>50795</v>
          </cell>
          <cell r="E1415">
            <v>51387872.890000001</v>
          </cell>
          <cell r="F1415">
            <v>-330873788.46999991</v>
          </cell>
          <cell r="G1415">
            <v>330873788.46999991</v>
          </cell>
        </row>
        <row r="1416">
          <cell r="A1416" t="str">
            <v>41435003</v>
          </cell>
          <cell r="B1416" t="str">
            <v>41435003 EXPEDICION DE PERMISOS PROVISIONALES PARA CIRCULACION DE VEHICULOS</v>
          </cell>
          <cell r="C1416">
            <v>-641331.44000000006</v>
          </cell>
          <cell r="D1416">
            <v>0</v>
          </cell>
          <cell r="E1416">
            <v>164953.84000000003</v>
          </cell>
          <cell r="F1416">
            <v>-806285.28</v>
          </cell>
          <cell r="G1416">
            <v>806285.28</v>
          </cell>
        </row>
        <row r="1417">
          <cell r="A1417" t="str">
            <v>41435004</v>
          </cell>
          <cell r="B1417" t="str">
            <v>41435004 REPOSICION DE TARJETAS DE CIRCULACION</v>
          </cell>
          <cell r="C1417">
            <v>-502934.17000000016</v>
          </cell>
          <cell r="D1417">
            <v>0</v>
          </cell>
          <cell r="E1417">
            <v>36812.159999999996</v>
          </cell>
          <cell r="F1417">
            <v>-539746.33000000019</v>
          </cell>
          <cell r="G1417">
            <v>539746.33000000019</v>
          </cell>
        </row>
        <row r="1418">
          <cell r="A1418" t="str">
            <v>41435005</v>
          </cell>
          <cell r="B1418" t="str">
            <v>41435005 AVISOS DE ACTUALIZACION DE DATOS AL PADRON DE VEHICULOS</v>
          </cell>
          <cell r="C1418">
            <v>-10102050.399999993</v>
          </cell>
          <cell r="D1418">
            <v>42.95</v>
          </cell>
          <cell r="E1418">
            <v>546014.04000000015</v>
          </cell>
          <cell r="F1418">
            <v>-10648021.490000002</v>
          </cell>
          <cell r="G1418">
            <v>10648021.490000002</v>
          </cell>
        </row>
        <row r="1419">
          <cell r="A1419" t="str">
            <v>41435007</v>
          </cell>
          <cell r="B1419" t="str">
            <v>41435007 POR LA INCORPORACION AL SERVICIO DE CONTROL VEHICULAR</v>
          </cell>
          <cell r="C1419">
            <v>-51718578.030000016</v>
          </cell>
          <cell r="D1419">
            <v>0</v>
          </cell>
          <cell r="E1419">
            <v>3295243.5300000003</v>
          </cell>
          <cell r="F1419">
            <v>-55013821.559999987</v>
          </cell>
          <cell r="G1419">
            <v>55013821.559999987</v>
          </cell>
        </row>
        <row r="1420">
          <cell r="A1420" t="str">
            <v>41435008</v>
          </cell>
          <cell r="B1420" t="str">
            <v>41435008 EXPEDICION O REPOSICION DE LICENCIAS DE CONDUCIR</v>
          </cell>
          <cell r="C1420">
            <v>-32790531.149999999</v>
          </cell>
          <cell r="D1420">
            <v>0</v>
          </cell>
          <cell r="E1420">
            <v>5111032.6400000015</v>
          </cell>
          <cell r="F1420">
            <v>-37901563.789999999</v>
          </cell>
          <cell r="G1420">
            <v>37901563.789999999</v>
          </cell>
        </row>
        <row r="1421">
          <cell r="A1421" t="str">
            <v>41435010</v>
          </cell>
          <cell r="B1421" t="str">
            <v>41435010 EXAMEN MEDICO PARA OBTENER LICENCIA DE CONDUCIR  PARA CHOFER DE SERVICIO PUBLICO O PARTICULAR</v>
          </cell>
          <cell r="C1421">
            <v>-157769.59</v>
          </cell>
          <cell r="D1421">
            <v>0</v>
          </cell>
          <cell r="E1421">
            <v>14096.720000000001</v>
          </cell>
          <cell r="F1421">
            <v>-171866.30999999997</v>
          </cell>
          <cell r="G1421">
            <v>171866.30999999997</v>
          </cell>
        </row>
        <row r="1422">
          <cell r="A1422" t="str">
            <v>41435011</v>
          </cell>
          <cell r="B1422" t="str">
            <v>41435011 EXAMEN PSICOLOGICO PARA OBTENER LICENCIA DE CHOFER DE SERVICIO PUBLICO O PARTICULAR</v>
          </cell>
          <cell r="C1422">
            <v>-157646.54999999999</v>
          </cell>
          <cell r="D1422">
            <v>0</v>
          </cell>
          <cell r="E1422">
            <v>14096.720000000001</v>
          </cell>
          <cell r="F1422">
            <v>-171743.27</v>
          </cell>
          <cell r="G1422">
            <v>171743.27</v>
          </cell>
        </row>
        <row r="1423">
          <cell r="A1423" t="str">
            <v>41435012</v>
          </cell>
          <cell r="B1423" t="str">
            <v>41435012 EXAMEN TEORICO PRACTICO PARA OBTENER LICENCIA DE CHOFER DE SERVICIO PUBLICO O PARTICULAR</v>
          </cell>
          <cell r="C1423">
            <v>-178878.15</v>
          </cell>
          <cell r="D1423">
            <v>0</v>
          </cell>
          <cell r="E1423">
            <v>15374.92</v>
          </cell>
          <cell r="F1423">
            <v>-194253.06999999998</v>
          </cell>
          <cell r="G1423">
            <v>194253.06999999998</v>
          </cell>
        </row>
        <row r="1424">
          <cell r="A1424" t="str">
            <v>41435013</v>
          </cell>
          <cell r="B1424" t="str">
            <v>41435013 OTORGAMIENTO DE CONCESIONES PERMISOS O AUTORIZACIONES DEL SERVICIO PUBLICO,</v>
          </cell>
          <cell r="C1424">
            <v>-39727591.969999999</v>
          </cell>
          <cell r="D1424">
            <v>0</v>
          </cell>
          <cell r="E1424">
            <v>2945569.61</v>
          </cell>
          <cell r="F1424">
            <v>-42673161.579999998</v>
          </cell>
          <cell r="G1424">
            <v>42673161.579999998</v>
          </cell>
        </row>
        <row r="1425">
          <cell r="A1425" t="str">
            <v>41435014</v>
          </cell>
          <cell r="B1425" t="str">
            <v>41435014 OTORGAMIENTO DEL  PERMISO ANUAL PARA TRANSPORTE DE SERVICIIO PARTICULAR Y MERCANTIL</v>
          </cell>
          <cell r="C1425">
            <v>-12533208.770000001</v>
          </cell>
          <cell r="D1425">
            <v>0</v>
          </cell>
          <cell r="E1425">
            <v>456353.59000000008</v>
          </cell>
          <cell r="F1425">
            <v>-12989562.360000003</v>
          </cell>
          <cell r="G1425">
            <v>12989562.360000003</v>
          </cell>
        </row>
        <row r="1426">
          <cell r="A1426" t="str">
            <v>41435015</v>
          </cell>
          <cell r="B1426" t="str">
            <v>41435015 AUTORIZACION DE TRASPASO DE CADA CONCESION PERMISO O AUTORIZACION</v>
          </cell>
          <cell r="C1426">
            <v>-22137389.379999999</v>
          </cell>
          <cell r="D1426">
            <v>0</v>
          </cell>
          <cell r="E1426">
            <v>1957472.7399999998</v>
          </cell>
          <cell r="F1426">
            <v>-24094862.120000001</v>
          </cell>
          <cell r="G1426">
            <v>24094862.120000001</v>
          </cell>
        </row>
        <row r="1427">
          <cell r="A1427" t="str">
            <v>41435016</v>
          </cell>
          <cell r="B1427" t="str">
            <v>41435016 EXPLOTACION DE PERMISOS DE RUTA CADA AÑO</v>
          </cell>
          <cell r="C1427">
            <v>-1606594.73</v>
          </cell>
          <cell r="D1427">
            <v>0</v>
          </cell>
          <cell r="E1427">
            <v>125521.45000000001</v>
          </cell>
          <cell r="F1427">
            <v>-1732116.1800000002</v>
          </cell>
          <cell r="G1427">
            <v>1732116.1800000002</v>
          </cell>
        </row>
        <row r="1428">
          <cell r="A1428" t="str">
            <v>41435021</v>
          </cell>
          <cell r="B1428" t="str">
            <v>41435021 BAJA ADMINISTRATIVA</v>
          </cell>
          <cell r="C1428">
            <v>-74060.569999999992</v>
          </cell>
          <cell r="D1428">
            <v>0</v>
          </cell>
          <cell r="E1428">
            <v>15601.14</v>
          </cell>
          <cell r="F1428">
            <v>-89661.71</v>
          </cell>
          <cell r="G1428">
            <v>89661.71</v>
          </cell>
        </row>
        <row r="1429">
          <cell r="A1429" t="str">
            <v>41436000</v>
          </cell>
          <cell r="B1429" t="str">
            <v>41436000 DERECHOS POR LOS SERVICIOS DE LA SECRETARIA DE RECURSOS NATURALES Y MEDIO AMBIENTE</v>
          </cell>
          <cell r="C1429">
            <v>-1503163.2</v>
          </cell>
          <cell r="D1429">
            <v>0</v>
          </cell>
          <cell r="E1429">
            <v>262578.8</v>
          </cell>
          <cell r="F1429">
            <v>-1765742</v>
          </cell>
          <cell r="G1429">
            <v>1765742</v>
          </cell>
        </row>
        <row r="1430">
          <cell r="A1430" t="str">
            <v>41436001</v>
          </cell>
          <cell r="B1430" t="str">
            <v>41436001 PREVENCION Y CONTROL DE LA CONTAMINACION</v>
          </cell>
          <cell r="C1430">
            <v>-1503163.2</v>
          </cell>
          <cell r="D1430">
            <v>0</v>
          </cell>
          <cell r="E1430">
            <v>255274.8</v>
          </cell>
          <cell r="F1430">
            <v>-1758438</v>
          </cell>
          <cell r="G1430">
            <v>1758438</v>
          </cell>
        </row>
        <row r="1431">
          <cell r="A1431" t="str">
            <v>41436005</v>
          </cell>
          <cell r="B1431" t="str">
            <v>41436005 PREVENCION Y CONTROL POR RESIDUOS SOLIDOS NO PELIGROSOS</v>
          </cell>
          <cell r="C1431">
            <v>0</v>
          </cell>
          <cell r="D1431">
            <v>0</v>
          </cell>
          <cell r="E1431">
            <v>7304</v>
          </cell>
          <cell r="F1431">
            <v>-7304</v>
          </cell>
          <cell r="G1431">
            <v>7304</v>
          </cell>
        </row>
        <row r="1432">
          <cell r="A1432" t="str">
            <v>41437000</v>
          </cell>
          <cell r="B1432" t="str">
            <v>41437000 DERECHOS POR SERVICIOS PRESTADOS POR LA SECRETARIA DE SALUD COMISION PARA LA PROTECCION CONTRA RIESGOS SANITARIOS</v>
          </cell>
          <cell r="C1432">
            <v>-404276.4</v>
          </cell>
          <cell r="D1432">
            <v>0</v>
          </cell>
          <cell r="E1432">
            <v>27696.769999999997</v>
          </cell>
          <cell r="F1432">
            <v>-431973.17</v>
          </cell>
          <cell r="G1432">
            <v>431973.17</v>
          </cell>
        </row>
        <row r="1433">
          <cell r="A1433" t="str">
            <v>41437002</v>
          </cell>
          <cell r="B1433" t="str">
            <v>41437002 CONSTANCIAS DE LOS PROCESOS DE DESTRUCCION Y RESPECTIVA EXPEDICION</v>
          </cell>
          <cell r="C1433">
            <v>-4382.3999999999996</v>
          </cell>
          <cell r="D1433">
            <v>0</v>
          </cell>
          <cell r="E1433">
            <v>0</v>
          </cell>
          <cell r="F1433">
            <v>-4382.3999999999996</v>
          </cell>
          <cell r="G1433">
            <v>4382.3999999999996</v>
          </cell>
        </row>
        <row r="1434">
          <cell r="A1434" t="str">
            <v>41437003</v>
          </cell>
          <cell r="B1434" t="str">
            <v>41437003 CAPACITACION  Y ASESORIA</v>
          </cell>
          <cell r="C1434">
            <v>-82389.12000000001</v>
          </cell>
          <cell r="D1434">
            <v>0</v>
          </cell>
          <cell r="E1434">
            <v>8180.48</v>
          </cell>
          <cell r="F1434">
            <v>-90569.60000000002</v>
          </cell>
          <cell r="G1434">
            <v>90569.60000000002</v>
          </cell>
        </row>
        <row r="1435">
          <cell r="A1435" t="str">
            <v>41437004</v>
          </cell>
          <cell r="B1435" t="str">
            <v>41437004 SERVICIOS DE LABORATORIO ESTATAL DE SALUD PUBLICA</v>
          </cell>
          <cell r="C1435">
            <v>-14827.119999999999</v>
          </cell>
          <cell r="D1435">
            <v>0</v>
          </cell>
          <cell r="E1435">
            <v>438.24</v>
          </cell>
          <cell r="F1435">
            <v>-15265.359999999999</v>
          </cell>
          <cell r="G1435">
            <v>15265.359999999999</v>
          </cell>
        </row>
        <row r="1436">
          <cell r="A1436" t="str">
            <v>41437005</v>
          </cell>
          <cell r="B1436" t="str">
            <v>41437005 LICENCIAS</v>
          </cell>
          <cell r="C1436">
            <v>-80343.999999999985</v>
          </cell>
          <cell r="D1436">
            <v>0</v>
          </cell>
          <cell r="E1436">
            <v>730.4</v>
          </cell>
          <cell r="F1436">
            <v>-81074.399999999994</v>
          </cell>
          <cell r="G1436">
            <v>81074.399999999994</v>
          </cell>
        </row>
        <row r="1437">
          <cell r="A1437" t="str">
            <v>41437998</v>
          </cell>
          <cell r="B1437" t="str">
            <v>41437998 SERVICIOS DIVERSOS</v>
          </cell>
          <cell r="C1437">
            <v>-94952.000000000015</v>
          </cell>
          <cell r="D1437">
            <v>0</v>
          </cell>
          <cell r="E1437">
            <v>5857.8099999999995</v>
          </cell>
          <cell r="F1437">
            <v>-100809.81</v>
          </cell>
          <cell r="G1437">
            <v>100809.81</v>
          </cell>
        </row>
        <row r="1438">
          <cell r="A1438" t="str">
            <v>41437999</v>
          </cell>
          <cell r="B1438" t="str">
            <v>41437999 AUTORIZACIONES DIVERSAS</v>
          </cell>
          <cell r="C1438">
            <v>-127381.76000000001</v>
          </cell>
          <cell r="D1438">
            <v>0</v>
          </cell>
          <cell r="E1438">
            <v>12489.84</v>
          </cell>
          <cell r="F1438">
            <v>-139871.59999999998</v>
          </cell>
          <cell r="G1438">
            <v>139871.59999999998</v>
          </cell>
        </row>
        <row r="1439">
          <cell r="A1439" t="str">
            <v>41438000</v>
          </cell>
          <cell r="B1439" t="str">
            <v>41438000 DERECHOS POR SERVICIOS QUE PRESTA LA SECRETARIA DE SEGURIDAD PUBLICA</v>
          </cell>
          <cell r="C1439">
            <v>-915264.24000000011</v>
          </cell>
          <cell r="D1439">
            <v>0</v>
          </cell>
          <cell r="E1439">
            <v>54122.64</v>
          </cell>
          <cell r="F1439">
            <v>-969386.88</v>
          </cell>
          <cell r="G1439">
            <v>969386.88</v>
          </cell>
        </row>
        <row r="1440">
          <cell r="A1440" t="str">
            <v>41438001</v>
          </cell>
          <cell r="B1440" t="str">
            <v>41438001 DE LA AUTORIZACION Y OTROS TRAMITES PARA EL FUNCIONAMIENTO DE LAS EMPRESAS DE SEGURIDAD PRIVADA</v>
          </cell>
          <cell r="C1440">
            <v>-915264.24000000011</v>
          </cell>
          <cell r="D1440">
            <v>0</v>
          </cell>
          <cell r="E1440">
            <v>54122.64</v>
          </cell>
          <cell r="F1440">
            <v>-969386.88</v>
          </cell>
          <cell r="G1440">
            <v>969386.88</v>
          </cell>
        </row>
        <row r="1441">
          <cell r="A1441" t="str">
            <v>41440000</v>
          </cell>
          <cell r="B1441" t="str">
            <v>41440000 ACCESORIOS DE DERECHOS</v>
          </cell>
          <cell r="C1441">
            <v>-41389230.120000005</v>
          </cell>
          <cell r="D1441">
            <v>3689987.9699999988</v>
          </cell>
          <cell r="E1441">
            <v>7621806.7799999993</v>
          </cell>
          <cell r="F1441">
            <v>-45321048.93</v>
          </cell>
          <cell r="G1441">
            <v>45321048.93</v>
          </cell>
        </row>
        <row r="1442">
          <cell r="A1442" t="str">
            <v>41441000</v>
          </cell>
          <cell r="B1442" t="str">
            <v>41441000 ACTUALIZACION DERECHOS</v>
          </cell>
          <cell r="C1442">
            <v>-6270168.4899999993</v>
          </cell>
          <cell r="D1442">
            <v>3689987.9699999988</v>
          </cell>
          <cell r="E1442">
            <v>4393343.5299999984</v>
          </cell>
          <cell r="F1442">
            <v>-6973524.0500000026</v>
          </cell>
          <cell r="G1442">
            <v>6973524.0500000026</v>
          </cell>
        </row>
        <row r="1443">
          <cell r="A1443" t="str">
            <v>41441001</v>
          </cell>
          <cell r="B1443" t="str">
            <v>41441001 ACTUALIZACION DERECHOS POR SERVICIOS DE CONTROL DE VEHICULOS Y POR EXPEDICION DE CONCESIONES PERMISOS Y AUTORIZACION DE RUTA</v>
          </cell>
          <cell r="C1443">
            <v>-6039063.2999999989</v>
          </cell>
          <cell r="D1443">
            <v>3689987.9699999988</v>
          </cell>
          <cell r="E1443">
            <v>4316872.2199999988</v>
          </cell>
          <cell r="F1443">
            <v>-6665947.5500000026</v>
          </cell>
          <cell r="G1443">
            <v>6665947.5500000026</v>
          </cell>
        </row>
        <row r="1444">
          <cell r="A1444" t="str">
            <v>41441005</v>
          </cell>
          <cell r="B1444" t="str">
            <v>41441005 ACTUALIZACION DERECHOS POR MORA PAGO EN PARCIALIDADES</v>
          </cell>
          <cell r="C1444">
            <v>-231105.19</v>
          </cell>
          <cell r="D1444">
            <v>0</v>
          </cell>
          <cell r="E1444">
            <v>76471.31</v>
          </cell>
          <cell r="F1444">
            <v>-307576.5</v>
          </cell>
          <cell r="G1444">
            <v>307576.5</v>
          </cell>
        </row>
        <row r="1445">
          <cell r="A1445" t="str">
            <v>41442000</v>
          </cell>
          <cell r="B1445" t="str">
            <v>41442000 RECARGOS DERECHOS</v>
          </cell>
          <cell r="C1445">
            <v>-34830783.859999999</v>
          </cell>
          <cell r="D1445">
            <v>0</v>
          </cell>
          <cell r="E1445">
            <v>3200451.0100000002</v>
          </cell>
          <cell r="F1445">
            <v>-38031234.869999997</v>
          </cell>
          <cell r="G1445">
            <v>38031234.869999997</v>
          </cell>
        </row>
        <row r="1446">
          <cell r="A1446" t="str">
            <v>41442001</v>
          </cell>
          <cell r="B1446" t="str">
            <v>41442001 RECARGOS DERECHOS POR SERVICIOS DE CONTROL DE VEHICULOS Y POR EXPEDICION DE CONCESIONES PERMISOS Y AUTORIZACION DE RUTA</v>
          </cell>
          <cell r="C1446">
            <v>-33814673.469999999</v>
          </cell>
          <cell r="D1446">
            <v>0</v>
          </cell>
          <cell r="E1446">
            <v>2963012.1</v>
          </cell>
          <cell r="F1446">
            <v>-36777685.57</v>
          </cell>
          <cell r="G1446">
            <v>36777685.57</v>
          </cell>
        </row>
        <row r="1447">
          <cell r="A1447" t="str">
            <v>41442003</v>
          </cell>
          <cell r="B1447" t="str">
            <v>41442003 RECARGOS DERECHOS POR MORA PAGO EN PARCIALIDADES</v>
          </cell>
          <cell r="C1447">
            <v>-578772.44000000006</v>
          </cell>
          <cell r="D1447">
            <v>0</v>
          </cell>
          <cell r="E1447">
            <v>182626.28999999998</v>
          </cell>
          <cell r="F1447">
            <v>-761398.7300000001</v>
          </cell>
          <cell r="G1447">
            <v>761398.7300000001</v>
          </cell>
        </row>
        <row r="1448">
          <cell r="A1448" t="str">
            <v>41442004</v>
          </cell>
          <cell r="B1448" t="str">
            <v>41442004 RECARGOS DERECHOS POR PRORROGA PAGO EN PARCIALIDADES</v>
          </cell>
          <cell r="C1448">
            <v>-437337.95000000007</v>
          </cell>
          <cell r="D1448">
            <v>0</v>
          </cell>
          <cell r="E1448">
            <v>54812.62</v>
          </cell>
          <cell r="F1448">
            <v>-492150.56999999995</v>
          </cell>
          <cell r="G1448">
            <v>492150.56999999995</v>
          </cell>
        </row>
        <row r="1449">
          <cell r="A1449" t="str">
            <v>41443000</v>
          </cell>
          <cell r="B1449" t="str">
            <v>41443000 MULTAS DERECHOS</v>
          </cell>
          <cell r="C1449">
            <v>-288277.77</v>
          </cell>
          <cell r="D1449">
            <v>0</v>
          </cell>
          <cell r="E1449">
            <v>28012.239999999998</v>
          </cell>
          <cell r="F1449">
            <v>-316290.01</v>
          </cell>
          <cell r="G1449">
            <v>316290.01</v>
          </cell>
        </row>
        <row r="1450">
          <cell r="A1450" t="str">
            <v>41443001</v>
          </cell>
          <cell r="B1450" t="str">
            <v>41443001 MULTAS DERECHOS POR SERVICIOS DE CONTROL DE VEHICULOS Y POR EXPEDICION DE CONCESIONES PERMISOS Y AUTORIZACION DE RUTA</v>
          </cell>
          <cell r="C1450">
            <v>-214245</v>
          </cell>
          <cell r="D1450">
            <v>0</v>
          </cell>
          <cell r="E1450">
            <v>23600.799999999999</v>
          </cell>
          <cell r="F1450">
            <v>-237845.80000000002</v>
          </cell>
          <cell r="G1450">
            <v>237845.80000000002</v>
          </cell>
        </row>
        <row r="1451">
          <cell r="A1451" t="str">
            <v>41443003</v>
          </cell>
          <cell r="B1451" t="str">
            <v>41443003 MULTAS DERECHOS POR SERVICIOS PRESTADOS POR LA SECRETARIA DE SALUD COMISION PARA LA PROTECCION CONTRA RIESGOS SANITARIOS</v>
          </cell>
          <cell r="C1451">
            <v>-74032.77</v>
          </cell>
          <cell r="D1451">
            <v>0</v>
          </cell>
          <cell r="E1451">
            <v>4411.4400000000005</v>
          </cell>
          <cell r="F1451">
            <v>-78444.210000000006</v>
          </cell>
          <cell r="G1451">
            <v>78444.210000000006</v>
          </cell>
        </row>
        <row r="1452">
          <cell r="A1452" t="str">
            <v>41500000</v>
          </cell>
          <cell r="B1452" t="str">
            <v>41500000 PRODUCTOS DE TIPO CORRIENTE</v>
          </cell>
          <cell r="C1452">
            <v>-27922797.270000007</v>
          </cell>
          <cell r="D1452">
            <v>3810979.26</v>
          </cell>
          <cell r="E1452">
            <v>8473539.459999999</v>
          </cell>
          <cell r="F1452">
            <v>-32585357.470000003</v>
          </cell>
          <cell r="G1452">
            <v>32585357.470000003</v>
          </cell>
        </row>
        <row r="1453">
          <cell r="A1453" t="str">
            <v>41510000</v>
          </cell>
          <cell r="B1453" t="str">
            <v>41510000 PRODUCTOS DERIVADOS DEL USO Y APROVECHAMIENTO DE BIENES NO SUJETOS A REGIMEN DE DOMINIO PUBLICO</v>
          </cell>
          <cell r="C1453">
            <v>-27922797.270000007</v>
          </cell>
          <cell r="D1453">
            <v>3810979.26</v>
          </cell>
          <cell r="E1453">
            <v>8473539.459999999</v>
          </cell>
          <cell r="F1453">
            <v>-32585357.470000003</v>
          </cell>
          <cell r="G1453">
            <v>32585357.470000003</v>
          </cell>
        </row>
        <row r="1454">
          <cell r="A1454" t="str">
            <v>41511000</v>
          </cell>
          <cell r="B1454" t="str">
            <v>41511000 PRODUCTOS DERIVADOS DEL USO Y APROVECHAMIENTO DE BIENES NO SUJETOS A REGIMEN DE DOMINIO PUBLICO</v>
          </cell>
          <cell r="C1454">
            <v>-27922797.270000007</v>
          </cell>
          <cell r="D1454">
            <v>3810979.26</v>
          </cell>
          <cell r="E1454">
            <v>8473539.459999999</v>
          </cell>
          <cell r="F1454">
            <v>-32585357.470000003</v>
          </cell>
          <cell r="G1454">
            <v>32585357.470000003</v>
          </cell>
        </row>
        <row r="1455">
          <cell r="A1455" t="str">
            <v>41511002</v>
          </cell>
          <cell r="B1455" t="str">
            <v>41511002 VENTA DE FORMAS OFICIALES</v>
          </cell>
          <cell r="C1455">
            <v>-582397</v>
          </cell>
          <cell r="D1455">
            <v>0</v>
          </cell>
          <cell r="E1455">
            <v>721948</v>
          </cell>
          <cell r="F1455">
            <v>-1304345</v>
          </cell>
          <cell r="G1455">
            <v>1304345</v>
          </cell>
        </row>
        <row r="1456">
          <cell r="A1456" t="str">
            <v>41511004</v>
          </cell>
          <cell r="B1456" t="str">
            <v>41511004 VENTA DEL PERIODICO OFICIAL DEL ESTADO</v>
          </cell>
          <cell r="C1456">
            <v>-2830</v>
          </cell>
          <cell r="D1456">
            <v>0</v>
          </cell>
          <cell r="E1456">
            <v>20</v>
          </cell>
          <cell r="F1456">
            <v>-2850</v>
          </cell>
          <cell r="G1456">
            <v>2850</v>
          </cell>
        </row>
        <row r="1457">
          <cell r="A1457" t="str">
            <v>41511006</v>
          </cell>
          <cell r="B1457" t="str">
            <v>41511006 INGRESOS POR RENTAS DE CABAÑAS DEL TECUAN</v>
          </cell>
          <cell r="C1457">
            <v>-100400</v>
          </cell>
          <cell r="D1457">
            <v>0</v>
          </cell>
          <cell r="E1457">
            <v>10300</v>
          </cell>
          <cell r="F1457">
            <v>-110700</v>
          </cell>
          <cell r="G1457">
            <v>110700</v>
          </cell>
        </row>
        <row r="1458">
          <cell r="A1458" t="str">
            <v>41511007</v>
          </cell>
          <cell r="B1458" t="str">
            <v>41511007 BASES PARA LICITACIONES</v>
          </cell>
          <cell r="C1458">
            <v>-61000</v>
          </cell>
          <cell r="D1458">
            <v>0</v>
          </cell>
          <cell r="E1458">
            <v>35250</v>
          </cell>
          <cell r="F1458">
            <v>-96250</v>
          </cell>
          <cell r="G1458">
            <v>96250</v>
          </cell>
        </row>
        <row r="1459">
          <cell r="A1459" t="str">
            <v>41511008</v>
          </cell>
          <cell r="B1459" t="str">
            <v>41511008 RECUPERACION DE PLANTAS, POR REFORESTACION</v>
          </cell>
          <cell r="C1459">
            <v>-180270.3</v>
          </cell>
          <cell r="D1459">
            <v>0</v>
          </cell>
          <cell r="E1459">
            <v>0</v>
          </cell>
          <cell r="F1459">
            <v>-180270.3</v>
          </cell>
          <cell r="G1459">
            <v>180270.3</v>
          </cell>
        </row>
        <row r="1460">
          <cell r="A1460" t="str">
            <v>41511009</v>
          </cell>
          <cell r="B1460" t="str">
            <v>41511009 RENDIMIENTOS DE CAPITAL</v>
          </cell>
          <cell r="C1460">
            <v>-26937461.510000005</v>
          </cell>
          <cell r="D1460">
            <v>3810379.26</v>
          </cell>
          <cell r="E1460">
            <v>7529466.6599999992</v>
          </cell>
          <cell r="F1460">
            <v>-30656548.91</v>
          </cell>
          <cell r="G1460">
            <v>30656548.91</v>
          </cell>
        </row>
        <row r="1461">
          <cell r="A1461" t="str">
            <v>41511012</v>
          </cell>
          <cell r="B1461" t="str">
            <v>41511012 CUOTAS DE RECUPERACION</v>
          </cell>
          <cell r="C1461">
            <v>-58438.46</v>
          </cell>
          <cell r="D1461">
            <v>600</v>
          </cell>
          <cell r="E1461">
            <v>176554.8</v>
          </cell>
          <cell r="F1461">
            <v>-234393.26</v>
          </cell>
          <cell r="G1461">
            <v>234393.26</v>
          </cell>
        </row>
        <row r="1462">
          <cell r="A1462" t="str">
            <v>41600000</v>
          </cell>
          <cell r="B1462" t="str">
            <v>41600000 APROVECHAMIENTOS DE TIPO CORRIENTE</v>
          </cell>
          <cell r="C1462">
            <v>-303792856.25999993</v>
          </cell>
          <cell r="D1462">
            <v>1906898.79</v>
          </cell>
          <cell r="E1462">
            <v>32616166.289999995</v>
          </cell>
          <cell r="F1462">
            <v>-334502123.75999993</v>
          </cell>
          <cell r="G1462">
            <v>334502123.75999993</v>
          </cell>
        </row>
        <row r="1463">
          <cell r="A1463" t="str">
            <v>41620000</v>
          </cell>
          <cell r="B1463" t="str">
            <v>41620000 MULTAS</v>
          </cell>
          <cell r="C1463">
            <v>-2569335.9999999991</v>
          </cell>
          <cell r="D1463">
            <v>0</v>
          </cell>
          <cell r="E1463">
            <v>389881.90000000008</v>
          </cell>
          <cell r="F1463">
            <v>-2959217.899999999</v>
          </cell>
          <cell r="G1463">
            <v>2959217.899999999</v>
          </cell>
        </row>
        <row r="1464">
          <cell r="A1464" t="str">
            <v>41621000</v>
          </cell>
          <cell r="B1464" t="str">
            <v>41621000 OTRAS MULTAS ESTATALES</v>
          </cell>
          <cell r="C1464">
            <v>-2569335.9999999991</v>
          </cell>
          <cell r="D1464">
            <v>0</v>
          </cell>
          <cell r="E1464">
            <v>389881.90000000008</v>
          </cell>
          <cell r="F1464">
            <v>-2959217.899999999</v>
          </cell>
          <cell r="G1464">
            <v>2959217.899999999</v>
          </cell>
        </row>
        <row r="1465">
          <cell r="A1465" t="str">
            <v>41621002</v>
          </cell>
          <cell r="B1465" t="str">
            <v>41621002 MULTAS TRIBUNAL SUPERIOR DE JUSTICIA</v>
          </cell>
          <cell r="C1465">
            <v>-42029.53</v>
          </cell>
          <cell r="D1465">
            <v>0</v>
          </cell>
          <cell r="E1465">
            <v>1007.82</v>
          </cell>
          <cell r="F1465">
            <v>-43037.35</v>
          </cell>
          <cell r="G1465">
            <v>43037.35</v>
          </cell>
        </row>
        <row r="1466">
          <cell r="A1466" t="str">
            <v>41621003</v>
          </cell>
          <cell r="B1466" t="str">
            <v>41621003 MULTAS REGLAMENTO DE TRANSPORTE</v>
          </cell>
          <cell r="C1466">
            <v>-2312016.8699999996</v>
          </cell>
          <cell r="D1466">
            <v>0</v>
          </cell>
          <cell r="E1466">
            <v>386554.84</v>
          </cell>
          <cell r="F1466">
            <v>-2698571.7099999995</v>
          </cell>
          <cell r="G1466">
            <v>2698571.7099999995</v>
          </cell>
        </row>
        <row r="1467">
          <cell r="A1467" t="str">
            <v>41621004</v>
          </cell>
          <cell r="B1467" t="str">
            <v>41621004 MULTAS CETAIP</v>
          </cell>
          <cell r="C1467">
            <v>-186344.65</v>
          </cell>
          <cell r="D1467">
            <v>0</v>
          </cell>
          <cell r="E1467">
            <v>332.65</v>
          </cell>
          <cell r="F1467">
            <v>-186677.3</v>
          </cell>
          <cell r="G1467">
            <v>186677.3</v>
          </cell>
        </row>
        <row r="1468">
          <cell r="A1468" t="str">
            <v>41621005</v>
          </cell>
          <cell r="B1468" t="str">
            <v>41621005 MULTA SECRETARIA DE RECURSOS NATURALES Y MEDIO AMBIENTE</v>
          </cell>
          <cell r="C1468">
            <v>-14738.63</v>
          </cell>
          <cell r="D1468">
            <v>0</v>
          </cell>
          <cell r="E1468">
            <v>0</v>
          </cell>
          <cell r="F1468">
            <v>-14738.63</v>
          </cell>
          <cell r="G1468">
            <v>14738.63</v>
          </cell>
        </row>
        <row r="1469">
          <cell r="A1469" t="str">
            <v>41621006</v>
          </cell>
          <cell r="B1469" t="str">
            <v>41621006 MULTAS JUNTA LOCAL DE CONCILIACION Y ARBITRAJE</v>
          </cell>
          <cell r="C1469">
            <v>-2.0499999999999998</v>
          </cell>
          <cell r="D1469">
            <v>0</v>
          </cell>
          <cell r="E1469">
            <v>0</v>
          </cell>
          <cell r="F1469">
            <v>-2.0499999999999998</v>
          </cell>
          <cell r="G1469">
            <v>2.0499999999999998</v>
          </cell>
        </row>
        <row r="1470">
          <cell r="A1470" t="str">
            <v>41621007</v>
          </cell>
          <cell r="B1470" t="str">
            <v>41621007 MULTAS DE LA SECOMAD</v>
          </cell>
          <cell r="C1470">
            <v>-4946.83</v>
          </cell>
          <cell r="D1470">
            <v>0</v>
          </cell>
          <cell r="E1470">
            <v>0</v>
          </cell>
          <cell r="F1470">
            <v>-4946.83</v>
          </cell>
          <cell r="G1470">
            <v>4946.83</v>
          </cell>
        </row>
        <row r="1471">
          <cell r="A1471" t="str">
            <v>41621008</v>
          </cell>
          <cell r="B1471" t="str">
            <v>41621008 MULTAS TRIBUNAL DE CONCILIACION Y ARBITRAJE</v>
          </cell>
          <cell r="C1471">
            <v>-1000</v>
          </cell>
          <cell r="D1471">
            <v>0</v>
          </cell>
          <cell r="E1471">
            <v>0</v>
          </cell>
          <cell r="F1471">
            <v>-1000</v>
          </cell>
          <cell r="G1471">
            <v>1000</v>
          </cell>
        </row>
        <row r="1472">
          <cell r="A1472" t="str">
            <v>41621009</v>
          </cell>
          <cell r="B1472" t="str">
            <v>41621009 MULTAS SECRETARIA DE AGRICULTURA, GANADERIA Y DESARROLLO RURAL</v>
          </cell>
          <cell r="C1472">
            <v>-3652</v>
          </cell>
          <cell r="D1472">
            <v>0</v>
          </cell>
          <cell r="E1472">
            <v>0</v>
          </cell>
          <cell r="F1472">
            <v>-3652</v>
          </cell>
          <cell r="G1472">
            <v>3652</v>
          </cell>
        </row>
        <row r="1473">
          <cell r="A1473" t="str">
            <v>41621053</v>
          </cell>
          <cell r="B1473" t="str">
            <v>41621053 ACTUALIZACION MULTA REGLAMENTO DE TRANSPORTES</v>
          </cell>
          <cell r="C1473">
            <v>-4605.4399999999996</v>
          </cell>
          <cell r="D1473">
            <v>0</v>
          </cell>
          <cell r="E1473">
            <v>1986.5900000000001</v>
          </cell>
          <cell r="F1473">
            <v>-6592.0299999999988</v>
          </cell>
          <cell r="G1473">
            <v>6592.0299999999988</v>
          </cell>
        </row>
        <row r="1474">
          <cell r="A1474" t="str">
            <v>41630000</v>
          </cell>
          <cell r="B1474" t="str">
            <v>41630000 INDEMNIZACIONES</v>
          </cell>
          <cell r="C1474">
            <v>-55021514.699999996</v>
          </cell>
          <cell r="D1474">
            <v>0</v>
          </cell>
          <cell r="E1474">
            <v>632524.80000000005</v>
          </cell>
          <cell r="F1474">
            <v>-55654039.5</v>
          </cell>
          <cell r="G1474">
            <v>55654039.5</v>
          </cell>
        </row>
        <row r="1475">
          <cell r="A1475" t="str">
            <v>41631000</v>
          </cell>
          <cell r="B1475" t="str">
            <v>41631000 INDEMNIZACIONES</v>
          </cell>
          <cell r="C1475">
            <v>-55021514.699999996</v>
          </cell>
          <cell r="D1475">
            <v>0</v>
          </cell>
          <cell r="E1475">
            <v>632524.80000000005</v>
          </cell>
          <cell r="F1475">
            <v>-55654039.5</v>
          </cell>
          <cell r="G1475">
            <v>55654039.5</v>
          </cell>
        </row>
        <row r="1476">
          <cell r="A1476" t="str">
            <v>41631001</v>
          </cell>
          <cell r="B1476" t="str">
            <v>41631001 INDEMNIZACIONES A FAVOR DEL ESTADO</v>
          </cell>
          <cell r="C1476">
            <v>-603962.66</v>
          </cell>
          <cell r="D1476">
            <v>0</v>
          </cell>
          <cell r="E1476">
            <v>33774.800000000003</v>
          </cell>
          <cell r="F1476">
            <v>-637737.46</v>
          </cell>
          <cell r="G1476">
            <v>637737.46</v>
          </cell>
        </row>
        <row r="1477">
          <cell r="A1477" t="str">
            <v>41631002</v>
          </cell>
          <cell r="B1477" t="str">
            <v>41631002 INDEMNIZACIONES POR SINIESTROS</v>
          </cell>
          <cell r="C1477">
            <v>-54417552.039999999</v>
          </cell>
          <cell r="D1477">
            <v>0</v>
          </cell>
          <cell r="E1477">
            <v>598750</v>
          </cell>
          <cell r="F1477">
            <v>-55016302.039999999</v>
          </cell>
          <cell r="G1477">
            <v>55016302.039999999</v>
          </cell>
        </row>
        <row r="1478">
          <cell r="A1478" t="str">
            <v>41670000</v>
          </cell>
          <cell r="B1478" t="str">
            <v>41670000 APROVECHAMIENTOS POR APORTACIONES Y COOPERACIONES</v>
          </cell>
          <cell r="C1478">
            <v>-229314610.86999997</v>
          </cell>
          <cell r="D1478">
            <v>1835827.5</v>
          </cell>
          <cell r="E1478">
            <v>28077127.050000001</v>
          </cell>
          <cell r="F1478">
            <v>-255555910.41999996</v>
          </cell>
          <cell r="G1478">
            <v>255555910.41999996</v>
          </cell>
        </row>
        <row r="1479">
          <cell r="A1479" t="str">
            <v>41671000</v>
          </cell>
          <cell r="B1479" t="str">
            <v>41671000 APROVECHAMIENTOS POR  SERVICIOS PUBLICOS Y OBRAS PUBLICAS</v>
          </cell>
          <cell r="C1479">
            <v>-229314610.86999997</v>
          </cell>
          <cell r="D1479">
            <v>1835827.5</v>
          </cell>
          <cell r="E1479">
            <v>28077127.050000001</v>
          </cell>
          <cell r="F1479">
            <v>-255555910.41999996</v>
          </cell>
          <cell r="G1479">
            <v>255555910.41999996</v>
          </cell>
        </row>
        <row r="1480">
          <cell r="A1480" t="str">
            <v>41671001</v>
          </cell>
          <cell r="B1480" t="str">
            <v>41671001 APORTACIONES DE OBRAS EJECUTADAS POR EL ESTADO</v>
          </cell>
          <cell r="C1480">
            <v>-15014124.710000001</v>
          </cell>
          <cell r="D1480">
            <v>0</v>
          </cell>
          <cell r="E1480">
            <v>0</v>
          </cell>
          <cell r="F1480">
            <v>-15014124.710000001</v>
          </cell>
          <cell r="G1480">
            <v>15014124.710000001</v>
          </cell>
        </row>
        <row r="1481">
          <cell r="A1481" t="str">
            <v>41671002</v>
          </cell>
          <cell r="B1481" t="str">
            <v>41671002 APORTACIONES EXTRAORDINARIAS DE ORGANISMOS PUBLICOS</v>
          </cell>
          <cell r="C1481">
            <v>-93311015.100000009</v>
          </cell>
          <cell r="D1481">
            <v>1835827.5</v>
          </cell>
          <cell r="E1481">
            <v>4518342.8099999996</v>
          </cell>
          <cell r="F1481">
            <v>-95993530.409999996</v>
          </cell>
          <cell r="G1481">
            <v>95993530.409999996</v>
          </cell>
        </row>
        <row r="1482">
          <cell r="A1482" t="str">
            <v>41671004</v>
          </cell>
          <cell r="B1482" t="str">
            <v>41671004 APORTACION MUNICIPAL PROSSAPYS</v>
          </cell>
          <cell r="C1482">
            <v>-15895037.390000001</v>
          </cell>
          <cell r="D1482">
            <v>0</v>
          </cell>
          <cell r="E1482">
            <v>2218791.21</v>
          </cell>
          <cell r="F1482">
            <v>-18113828.600000001</v>
          </cell>
          <cell r="G1482">
            <v>18113828.600000001</v>
          </cell>
        </row>
        <row r="1483">
          <cell r="A1483" t="str">
            <v>41671005</v>
          </cell>
          <cell r="B1483" t="str">
            <v>41671005 APORTACION MUNICIPAL APAZU</v>
          </cell>
          <cell r="C1483">
            <v>-59743692.549999997</v>
          </cell>
          <cell r="D1483">
            <v>0</v>
          </cell>
          <cell r="E1483">
            <v>12827863.140000001</v>
          </cell>
          <cell r="F1483">
            <v>-72571555.689999983</v>
          </cell>
          <cell r="G1483">
            <v>72571555.689999983</v>
          </cell>
        </row>
        <row r="1484">
          <cell r="A1484" t="str">
            <v>41671007</v>
          </cell>
          <cell r="B1484" t="str">
            <v>41671007 APORTACION MUNICIPAL PROTAR</v>
          </cell>
          <cell r="C1484">
            <v>-2060000</v>
          </cell>
          <cell r="D1484">
            <v>0</v>
          </cell>
          <cell r="E1484">
            <v>0</v>
          </cell>
          <cell r="F1484">
            <v>-2060000</v>
          </cell>
          <cell r="G1484">
            <v>2060000</v>
          </cell>
        </row>
        <row r="1485">
          <cell r="A1485" t="str">
            <v>41671011</v>
          </cell>
          <cell r="B1485" t="str">
            <v>41671011 APORTACION MUNICIPAL PARA LA FUNCION DE SEGURIDAD PUBLICA Y PRESTACION DEL SERVICIO DE POLICIA PREVENTIVA, TRANSITO Y VIALIDAD</v>
          </cell>
          <cell r="C1485">
            <v>-43260404.579999998</v>
          </cell>
          <cell r="D1485">
            <v>0</v>
          </cell>
          <cell r="E1485">
            <v>8507101.4800000004</v>
          </cell>
          <cell r="F1485">
            <v>-51767506.060000002</v>
          </cell>
          <cell r="G1485">
            <v>51767506.060000002</v>
          </cell>
        </row>
        <row r="1486">
          <cell r="A1486" t="str">
            <v>41671012</v>
          </cell>
          <cell r="B1486" t="str">
            <v>41671012 APORTACION MUNICIPAL DE FONDO DE APOYO A MIGRANTES</v>
          </cell>
          <cell r="C1486">
            <v>-30336.539999999997</v>
          </cell>
          <cell r="D1486">
            <v>0</v>
          </cell>
          <cell r="E1486">
            <v>5028.41</v>
          </cell>
          <cell r="F1486">
            <v>-35364.949999999997</v>
          </cell>
          <cell r="G1486">
            <v>35364.949999999997</v>
          </cell>
        </row>
        <row r="1487">
          <cell r="A1487" t="str">
            <v>41690000</v>
          </cell>
          <cell r="B1487" t="str">
            <v>41690000 OTROS APROVECHAMIENTOS</v>
          </cell>
          <cell r="C1487">
            <v>-16887394.689999998</v>
          </cell>
          <cell r="D1487">
            <v>71071.290000000008</v>
          </cell>
          <cell r="E1487">
            <v>3516632.54</v>
          </cell>
          <cell r="F1487">
            <v>-20332955.939999998</v>
          </cell>
          <cell r="G1487">
            <v>20332955.939999998</v>
          </cell>
        </row>
        <row r="1488">
          <cell r="A1488" t="str">
            <v>41691000</v>
          </cell>
          <cell r="B1488" t="str">
            <v>41691000 OTROS APROVECHAMIENTOS</v>
          </cell>
          <cell r="C1488">
            <v>-16887394.689999998</v>
          </cell>
          <cell r="D1488">
            <v>71071.290000000008</v>
          </cell>
          <cell r="E1488">
            <v>3516632.54</v>
          </cell>
          <cell r="F1488">
            <v>-20332955.939999998</v>
          </cell>
          <cell r="G1488">
            <v>20332955.939999998</v>
          </cell>
        </row>
        <row r="1489">
          <cell r="A1489" t="str">
            <v>41691001</v>
          </cell>
          <cell r="B1489" t="str">
            <v>41691001 SERVICIOS ADMINISTRATIVOS ESCOLARES</v>
          </cell>
          <cell r="C1489">
            <v>-703077.32</v>
          </cell>
          <cell r="D1489">
            <v>0</v>
          </cell>
          <cell r="E1489">
            <v>37001.93</v>
          </cell>
          <cell r="F1489">
            <v>-740079.25</v>
          </cell>
          <cell r="G1489">
            <v>740079.25</v>
          </cell>
        </row>
        <row r="1490">
          <cell r="A1490" t="str">
            <v>41691002</v>
          </cell>
          <cell r="B1490" t="str">
            <v>41691002 REGISTRO ESTATAL VEHICULOS DE PROCEDENCIA EXTRANJERA</v>
          </cell>
          <cell r="C1490">
            <v>-5194690</v>
          </cell>
          <cell r="D1490">
            <v>0</v>
          </cell>
          <cell r="E1490">
            <v>588060</v>
          </cell>
          <cell r="F1490">
            <v>-5782750</v>
          </cell>
          <cell r="G1490">
            <v>5782750</v>
          </cell>
        </row>
        <row r="1491">
          <cell r="A1491" t="str">
            <v>41691003</v>
          </cell>
          <cell r="B1491" t="str">
            <v>41691003 SOBRANTES DE CAJA</v>
          </cell>
          <cell r="C1491">
            <v>-195770.96000000002</v>
          </cell>
          <cell r="D1491">
            <v>59685.3</v>
          </cell>
          <cell r="E1491">
            <v>63234.770000000004</v>
          </cell>
          <cell r="F1491">
            <v>-199320.43000000002</v>
          </cell>
          <cell r="G1491">
            <v>199320.43000000002</v>
          </cell>
        </row>
        <row r="1492">
          <cell r="A1492" t="str">
            <v>41691008</v>
          </cell>
          <cell r="B1492" t="str">
            <v>41691008 SERVICIOS DE CUSTODIA</v>
          </cell>
          <cell r="C1492">
            <v>-9526222.2799999993</v>
          </cell>
          <cell r="D1492">
            <v>0</v>
          </cell>
          <cell r="E1492">
            <v>1972548.42</v>
          </cell>
          <cell r="F1492">
            <v>-11498770.699999999</v>
          </cell>
          <cell r="G1492">
            <v>11498770.699999999</v>
          </cell>
        </row>
        <row r="1493">
          <cell r="A1493" t="str">
            <v>41691009</v>
          </cell>
          <cell r="B1493" t="str">
            <v>41691009 REGISTRO DE FIERROS DE HERRAR</v>
          </cell>
          <cell r="C1493">
            <v>-39740</v>
          </cell>
          <cell r="D1493">
            <v>0</v>
          </cell>
          <cell r="E1493">
            <v>0</v>
          </cell>
          <cell r="F1493">
            <v>-39740</v>
          </cell>
          <cell r="G1493">
            <v>39740</v>
          </cell>
        </row>
        <row r="1494">
          <cell r="A1494" t="str">
            <v>41691010</v>
          </cell>
          <cell r="B1494" t="str">
            <v>41691010 DIFERENCIAS POR AJUSTE</v>
          </cell>
          <cell r="C1494">
            <v>-189596.13</v>
          </cell>
          <cell r="D1494">
            <v>11385.99</v>
          </cell>
          <cell r="E1494">
            <v>185492.22000000003</v>
          </cell>
          <cell r="F1494">
            <v>-363702.36000000004</v>
          </cell>
          <cell r="G1494">
            <v>363702.36000000004</v>
          </cell>
        </row>
        <row r="1495">
          <cell r="A1495" t="str">
            <v>41691011</v>
          </cell>
          <cell r="B1495" t="str">
            <v>41691011 RESPONSABILIDAD DE FUNCIONARIOS PUBLICOS</v>
          </cell>
          <cell r="C1495">
            <v>-486828</v>
          </cell>
          <cell r="D1495">
            <v>0</v>
          </cell>
          <cell r="E1495">
            <v>0</v>
          </cell>
          <cell r="F1495">
            <v>-486828</v>
          </cell>
          <cell r="G1495">
            <v>486828</v>
          </cell>
        </row>
        <row r="1496">
          <cell r="A1496" t="str">
            <v>41691012</v>
          </cell>
          <cell r="B1496" t="str">
            <v>41691012 SEGUNDA REPOSICION Y SUBSECUENTES DE LA CREDENCIAL PARA DESCUENTO EN EL SERVICIO PUBLICO</v>
          </cell>
          <cell r="C1496">
            <v>-424460</v>
          </cell>
          <cell r="D1496">
            <v>0</v>
          </cell>
          <cell r="E1496">
            <v>15840</v>
          </cell>
          <cell r="F1496">
            <v>-440300</v>
          </cell>
          <cell r="G1496">
            <v>440300</v>
          </cell>
        </row>
        <row r="1497">
          <cell r="A1497" t="str">
            <v>41691013</v>
          </cell>
          <cell r="B1497" t="str">
            <v>41691013 REPOSICION DE CREDENCIAL PARA EMPLEADOS DE GOBIERNO</v>
          </cell>
          <cell r="C1497">
            <v>-1060</v>
          </cell>
          <cell r="D1497">
            <v>0</v>
          </cell>
          <cell r="E1497">
            <v>0</v>
          </cell>
          <cell r="F1497">
            <v>-1060</v>
          </cell>
          <cell r="G1497">
            <v>1060</v>
          </cell>
        </row>
        <row r="1498">
          <cell r="A1498" t="str">
            <v>41691014</v>
          </cell>
          <cell r="B1498" t="str">
            <v>41691014 CENTRO DEPORTIVO CUARTELAZO</v>
          </cell>
          <cell r="C1498">
            <v>-118950</v>
          </cell>
          <cell r="D1498">
            <v>0</v>
          </cell>
          <cell r="E1498">
            <v>654455.19999999995</v>
          </cell>
          <cell r="F1498">
            <v>-773405.2</v>
          </cell>
          <cell r="G1498">
            <v>773405.2</v>
          </cell>
        </row>
        <row r="1499">
          <cell r="A1499" t="str">
            <v>41691015</v>
          </cell>
          <cell r="B1499" t="str">
            <v>41691015 DERECHO POR EXAMEN DE ASPIRANTE AL EJERCICIO DEL NOTARIADO</v>
          </cell>
          <cell r="C1499">
            <v>-7000</v>
          </cell>
          <cell r="D1499">
            <v>0</v>
          </cell>
          <cell r="E1499">
            <v>0</v>
          </cell>
          <cell r="F1499">
            <v>-7000</v>
          </cell>
          <cell r="G1499">
            <v>7000</v>
          </cell>
        </row>
        <row r="1500">
          <cell r="A1500" t="str">
            <v>41900000</v>
          </cell>
          <cell r="B1500" t="str">
            <v>41900000 INGRESOS NO COMPRENDIDOS EN LAS FRACCIONES DE LA LEY DE INGRESOS CAUSADOS EN EJERCICIOS FISCALES ANTERIORES PENDIENTES DE LIQUIDACION O PAGO</v>
          </cell>
          <cell r="C1500">
            <v>-17085835.43</v>
          </cell>
          <cell r="D1500">
            <v>0</v>
          </cell>
          <cell r="E1500">
            <v>0</v>
          </cell>
          <cell r="F1500">
            <v>-17085835.43</v>
          </cell>
          <cell r="G1500">
            <v>17085835.43</v>
          </cell>
        </row>
        <row r="1501">
          <cell r="A1501" t="str">
            <v>41950000</v>
          </cell>
          <cell r="B1501" t="str">
            <v>41950000 APROVECHAMIENTOS NO COMPRENDIDOS EN LAS FRACCIONES DE LA LEY DE INGRESOS CAUSADOS EN EJERCICIOS FISCALES ANTERIORES PENDIENTES DE LIQUIDACION Y PAGO</v>
          </cell>
          <cell r="C1501">
            <v>-17085835.43</v>
          </cell>
          <cell r="D1501">
            <v>0</v>
          </cell>
          <cell r="E1501">
            <v>0</v>
          </cell>
          <cell r="F1501">
            <v>-17085835.43</v>
          </cell>
          <cell r="G1501">
            <v>17085835.43</v>
          </cell>
        </row>
        <row r="1502">
          <cell r="A1502" t="str">
            <v>41951000</v>
          </cell>
          <cell r="B1502" t="str">
            <v>41951000 APROVECHAMIENTOS NO COMPRENDIDOS EN LAS FRACCIONES DE LA LEY DE INGRESOS CAUSADOS EN EJERCICIOS FISCALES ANTERIORES PENDIENTES DE LIQUIDACION Y PAGO</v>
          </cell>
          <cell r="C1502">
            <v>-17085835.43</v>
          </cell>
          <cell r="D1502">
            <v>0</v>
          </cell>
          <cell r="E1502">
            <v>0</v>
          </cell>
          <cell r="F1502">
            <v>-17085835.43</v>
          </cell>
          <cell r="G1502">
            <v>17085835.43</v>
          </cell>
        </row>
        <row r="1503">
          <cell r="A1503" t="str">
            <v>41951001</v>
          </cell>
          <cell r="B1503" t="str">
            <v>41951001 APROVECHAMIENTOS DE EJERCICIOS FISCALES ANTERIORES PENDIENTES DE LIQUIDACION O PAGO</v>
          </cell>
          <cell r="C1503">
            <v>-17085835.43</v>
          </cell>
          <cell r="D1503">
            <v>0</v>
          </cell>
          <cell r="E1503">
            <v>0</v>
          </cell>
          <cell r="F1503">
            <v>-17085835.43</v>
          </cell>
          <cell r="G1503">
            <v>17085835.43</v>
          </cell>
        </row>
        <row r="1504">
          <cell r="A1504" t="str">
            <v>42000000</v>
          </cell>
          <cell r="B1504" t="str">
            <v>42000000 PARTICIPACIONES APORTACIONES TRANSFERENCIAS ASIGNACIONES SUBSIDIOS Y OTRAS AYUDAS</v>
          </cell>
          <cell r="C1504">
            <v>-25305275018.799999</v>
          </cell>
          <cell r="D1504">
            <v>-17113400.489999995</v>
          </cell>
          <cell r="E1504">
            <v>4589497487.4100008</v>
          </cell>
          <cell r="F1504">
            <v>-29911885906.700001</v>
          </cell>
          <cell r="G1504">
            <v>29911885906.700001</v>
          </cell>
        </row>
        <row r="1505">
          <cell r="A1505" t="str">
            <v>42100000</v>
          </cell>
          <cell r="B1505" t="str">
            <v>42100000 PARTICIPACIONES Y APORTACIONES</v>
          </cell>
          <cell r="C1505">
            <v>-25305275018.799999</v>
          </cell>
          <cell r="D1505">
            <v>-17113400.489999995</v>
          </cell>
          <cell r="E1505">
            <v>4589497487.4100008</v>
          </cell>
          <cell r="F1505">
            <v>-29911885906.700001</v>
          </cell>
          <cell r="G1505">
            <v>29911885906.700001</v>
          </cell>
        </row>
        <row r="1506">
          <cell r="A1506" t="str">
            <v>42110000</v>
          </cell>
          <cell r="B1506" t="str">
            <v>42110000 PARTICIPACIONES FEDERALES</v>
          </cell>
          <cell r="C1506">
            <v>-8401805847.4799995</v>
          </cell>
          <cell r="D1506">
            <v>18642958.540000003</v>
          </cell>
          <cell r="E1506">
            <v>718083708.23000002</v>
          </cell>
          <cell r="F1506">
            <v>-9101246597.170002</v>
          </cell>
          <cell r="G1506">
            <v>9101246597.170002</v>
          </cell>
        </row>
        <row r="1507">
          <cell r="A1507" t="str">
            <v>42111000</v>
          </cell>
          <cell r="B1507" t="str">
            <v>42111000 FONDO GENERAL</v>
          </cell>
          <cell r="C1507">
            <v>-6094996616</v>
          </cell>
          <cell r="D1507">
            <v>0</v>
          </cell>
          <cell r="E1507">
            <v>542993656</v>
          </cell>
          <cell r="F1507">
            <v>-6637990272</v>
          </cell>
          <cell r="G1507">
            <v>6637990272</v>
          </cell>
        </row>
        <row r="1508">
          <cell r="A1508" t="str">
            <v>42111001</v>
          </cell>
          <cell r="B1508" t="str">
            <v>42111001 FONDO GENERAL</v>
          </cell>
          <cell r="C1508">
            <v>-3173711684</v>
          </cell>
          <cell r="D1508">
            <v>0</v>
          </cell>
          <cell r="E1508">
            <v>288519244</v>
          </cell>
          <cell r="F1508">
            <v>-3462230928</v>
          </cell>
          <cell r="G1508">
            <v>3462230928</v>
          </cell>
        </row>
        <row r="1509">
          <cell r="A1509" t="str">
            <v>42111002</v>
          </cell>
          <cell r="B1509" t="str">
            <v>42111002 CRECIMIENTOS</v>
          </cell>
          <cell r="C1509">
            <v>-2870107694</v>
          </cell>
          <cell r="D1509">
            <v>0</v>
          </cell>
          <cell r="E1509">
            <v>249820357</v>
          </cell>
          <cell r="F1509">
            <v>-3119928051</v>
          </cell>
          <cell r="G1509">
            <v>3119928051</v>
          </cell>
        </row>
        <row r="1510">
          <cell r="A1510" t="str">
            <v>42111003</v>
          </cell>
          <cell r="B1510" t="str">
            <v>42111003 BASES ESPECIALES DE TRIBUTACION</v>
          </cell>
          <cell r="C1510">
            <v>-51177238</v>
          </cell>
          <cell r="D1510">
            <v>0</v>
          </cell>
          <cell r="E1510">
            <v>4654055</v>
          </cell>
          <cell r="F1510">
            <v>-55831293</v>
          </cell>
          <cell r="G1510">
            <v>55831293</v>
          </cell>
        </row>
        <row r="1511">
          <cell r="A1511" t="str">
            <v>42112000</v>
          </cell>
          <cell r="B1511" t="str">
            <v>42112000 FONDO DE FOMENTO MUNICIPAL</v>
          </cell>
          <cell r="C1511">
            <v>-518221758</v>
          </cell>
          <cell r="D1511">
            <v>0</v>
          </cell>
          <cell r="E1511">
            <v>45589400</v>
          </cell>
          <cell r="F1511">
            <v>-563811158</v>
          </cell>
          <cell r="G1511">
            <v>563811158</v>
          </cell>
        </row>
        <row r="1512">
          <cell r="A1512" t="str">
            <v>42112001</v>
          </cell>
          <cell r="B1512" t="str">
            <v>42112001 FONDO DE FOMENTO MUNICIPAL</v>
          </cell>
          <cell r="C1512">
            <v>-428294589</v>
          </cell>
          <cell r="D1512">
            <v>0</v>
          </cell>
          <cell r="E1512">
            <v>38935872</v>
          </cell>
          <cell r="F1512">
            <v>-467230461</v>
          </cell>
          <cell r="G1512">
            <v>467230461</v>
          </cell>
        </row>
        <row r="1513">
          <cell r="A1513" t="str">
            <v>42112002</v>
          </cell>
          <cell r="B1513" t="str">
            <v>42112002 CRECIMIENTOS FONDO DE FOMENTO MUNICIPAL 70% PRIMERA PARTE</v>
          </cell>
          <cell r="C1513">
            <v>-36312753</v>
          </cell>
          <cell r="D1513">
            <v>0</v>
          </cell>
          <cell r="E1513">
            <v>2700480</v>
          </cell>
          <cell r="F1513">
            <v>-39013233</v>
          </cell>
          <cell r="G1513">
            <v>39013233</v>
          </cell>
        </row>
        <row r="1514">
          <cell r="A1514" t="str">
            <v>42112003</v>
          </cell>
          <cell r="B1514" t="str">
            <v>42112003 CRECIMIENTOS FONDO DE FOMENTO MUNICIPAL 30% SEGUNDA PARTE</v>
          </cell>
          <cell r="C1514">
            <v>-53614416</v>
          </cell>
          <cell r="D1514">
            <v>0</v>
          </cell>
          <cell r="E1514">
            <v>3953048</v>
          </cell>
          <cell r="F1514">
            <v>-57567464</v>
          </cell>
          <cell r="G1514">
            <v>57567464</v>
          </cell>
        </row>
        <row r="1515">
          <cell r="A1515" t="str">
            <v>42113000</v>
          </cell>
          <cell r="B1515" t="str">
            <v>42113000 IMPUESTO ESPECIAL SOBRE PRODUCCION Y SERVICIOS POR VENTA DE BEBIDAS Y TABACO</v>
          </cell>
          <cell r="C1515">
            <v>-129223240</v>
          </cell>
          <cell r="D1515">
            <v>0</v>
          </cell>
          <cell r="E1515">
            <v>12508027</v>
          </cell>
          <cell r="F1515">
            <v>-141731267</v>
          </cell>
          <cell r="G1515">
            <v>141731267</v>
          </cell>
        </row>
        <row r="1516">
          <cell r="A1516" t="str">
            <v>42113001</v>
          </cell>
          <cell r="B1516" t="str">
            <v>42113001 IMPUESTO ESPECIAL SOBRE PRODUCCION Y SERVICIOS POR VENTA DE BEBIDAS Y TABACO</v>
          </cell>
          <cell r="C1516">
            <v>-129223240</v>
          </cell>
          <cell r="D1516">
            <v>0</v>
          </cell>
          <cell r="E1516">
            <v>12508027</v>
          </cell>
          <cell r="F1516">
            <v>-141731267</v>
          </cell>
          <cell r="G1516">
            <v>141731267</v>
          </cell>
        </row>
        <row r="1517">
          <cell r="A1517" t="str">
            <v>42114000</v>
          </cell>
          <cell r="B1517" t="str">
            <v>42114000 FONDO DE FISCALIZACION</v>
          </cell>
          <cell r="C1517">
            <v>-356847942</v>
          </cell>
          <cell r="D1517">
            <v>0</v>
          </cell>
          <cell r="E1517">
            <v>25001071</v>
          </cell>
          <cell r="F1517">
            <v>-381849013</v>
          </cell>
          <cell r="G1517">
            <v>381849013</v>
          </cell>
        </row>
        <row r="1518">
          <cell r="A1518" t="str">
            <v>42114001</v>
          </cell>
          <cell r="B1518" t="str">
            <v>42114001 FONDO DE FISCALIZACION</v>
          </cell>
          <cell r="C1518">
            <v>-356847942</v>
          </cell>
          <cell r="D1518">
            <v>0</v>
          </cell>
          <cell r="E1518">
            <v>25001071</v>
          </cell>
          <cell r="F1518">
            <v>-381849013</v>
          </cell>
          <cell r="G1518">
            <v>381849013</v>
          </cell>
        </row>
        <row r="1519">
          <cell r="A1519" t="str">
            <v>42115000</v>
          </cell>
          <cell r="B1519" t="str">
            <v>42115000 FONDO DE COMPENSACION DE IMPUESTO SOBRE AUTOMOVILES NUEVOS</v>
          </cell>
          <cell r="C1519">
            <v>-15939748</v>
          </cell>
          <cell r="D1519">
            <v>0</v>
          </cell>
          <cell r="E1519">
            <v>1449068</v>
          </cell>
          <cell r="F1519">
            <v>-17388816</v>
          </cell>
          <cell r="G1519">
            <v>17388816</v>
          </cell>
        </row>
        <row r="1520">
          <cell r="A1520" t="str">
            <v>42115001</v>
          </cell>
          <cell r="B1520" t="str">
            <v>42115001 FONDO DE COMPENSACION DE IMPUESTO SOBRE AUTOMOVILES NUEVOS</v>
          </cell>
          <cell r="C1520">
            <v>-15939748</v>
          </cell>
          <cell r="D1520">
            <v>0</v>
          </cell>
          <cell r="E1520">
            <v>1449068</v>
          </cell>
          <cell r="F1520">
            <v>-17388816</v>
          </cell>
          <cell r="G1520">
            <v>17388816</v>
          </cell>
        </row>
        <row r="1521">
          <cell r="A1521" t="str">
            <v>42116000</v>
          </cell>
          <cell r="B1521" t="str">
            <v>42116000 INCENTIVOS ECONOMICOS</v>
          </cell>
          <cell r="C1521">
            <v>-1277318226.98</v>
          </cell>
          <cell r="D1521">
            <v>18610128.850000001</v>
          </cell>
          <cell r="E1521">
            <v>89788566.550000012</v>
          </cell>
          <cell r="F1521">
            <v>-1348496664.6800001</v>
          </cell>
          <cell r="G1521">
            <v>1348496664.6800001</v>
          </cell>
        </row>
        <row r="1522">
          <cell r="A1522" t="str">
            <v>42116001</v>
          </cell>
          <cell r="B1522" t="str">
            <v>42116001 IMPUESTO SOBRE AUTOMOVILES NUEVOS</v>
          </cell>
          <cell r="C1522">
            <v>-144249838.31</v>
          </cell>
          <cell r="D1522">
            <v>0</v>
          </cell>
          <cell r="E1522">
            <v>18255691.689999998</v>
          </cell>
          <cell r="F1522">
            <v>-162505530</v>
          </cell>
          <cell r="G1522">
            <v>162505530</v>
          </cell>
        </row>
        <row r="1523">
          <cell r="A1523" t="str">
            <v>42116003</v>
          </cell>
          <cell r="B1523" t="str">
            <v>42116003 INCENTIVOS DE FISCALIZACION</v>
          </cell>
          <cell r="C1523">
            <v>-53350055</v>
          </cell>
          <cell r="D1523">
            <v>0</v>
          </cell>
          <cell r="E1523">
            <v>7720015</v>
          </cell>
          <cell r="F1523">
            <v>-61070070</v>
          </cell>
          <cell r="G1523">
            <v>61070070</v>
          </cell>
        </row>
        <row r="1524">
          <cell r="A1524" t="str">
            <v>42116007</v>
          </cell>
          <cell r="B1524" t="str">
            <v>42116007 IMPUESTO SOBRE LA RENTA FISCALIZACION PERSONAS MORALES Y FISICAS</v>
          </cell>
          <cell r="C1524">
            <v>-2564556.84</v>
          </cell>
          <cell r="D1524">
            <v>12525.97</v>
          </cell>
          <cell r="E1524">
            <v>74139.199999999997</v>
          </cell>
          <cell r="F1524">
            <v>-2626170.0700000003</v>
          </cell>
          <cell r="G1524">
            <v>2626170.0700000003</v>
          </cell>
        </row>
        <row r="1525">
          <cell r="A1525" t="str">
            <v>42116008</v>
          </cell>
          <cell r="B1525" t="str">
            <v>42116008 IMPUESTO AL VALOR AGREGADO FISCALIZACION</v>
          </cell>
          <cell r="C1525">
            <v>-401334.82999999996</v>
          </cell>
          <cell r="D1525">
            <v>0</v>
          </cell>
          <cell r="E1525">
            <v>47569.479999999996</v>
          </cell>
          <cell r="F1525">
            <v>-448904.31</v>
          </cell>
          <cell r="G1525">
            <v>448904.31</v>
          </cell>
        </row>
        <row r="1526">
          <cell r="A1526" t="str">
            <v>42116010</v>
          </cell>
          <cell r="B1526" t="str">
            <v>42116010 INCENTIVOS DE FISCALIZACION ISR REGIMEN DE PEQUEÑOS CONTRIBUYENTES</v>
          </cell>
          <cell r="C1526">
            <v>-8791</v>
          </cell>
          <cell r="D1526">
            <v>8791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42116017</v>
          </cell>
          <cell r="B1527" t="str">
            <v>42116017 RECAUDACION  5% ENAJENACION DE BIENES INMUEBLES</v>
          </cell>
          <cell r="C1527">
            <v>-29618165.91</v>
          </cell>
          <cell r="D1527">
            <v>0</v>
          </cell>
          <cell r="E1527">
            <v>2056752.68</v>
          </cell>
          <cell r="F1527">
            <v>-31674918.59</v>
          </cell>
          <cell r="G1527">
            <v>31674918.59</v>
          </cell>
        </row>
        <row r="1528">
          <cell r="A1528" t="str">
            <v>42116018</v>
          </cell>
          <cell r="B1528" t="str">
            <v>42116018 MULTAS ADMINISTRATIVAS FEDERALES  NO FISCALES</v>
          </cell>
          <cell r="C1528">
            <v>-2374826.5199999991</v>
          </cell>
          <cell r="D1528">
            <v>0</v>
          </cell>
          <cell r="E1528">
            <v>481279.62</v>
          </cell>
          <cell r="F1528">
            <v>-2856106.1399999997</v>
          </cell>
          <cell r="G1528">
            <v>2856106.1399999997</v>
          </cell>
        </row>
        <row r="1529">
          <cell r="A1529" t="str">
            <v>42116019</v>
          </cell>
          <cell r="B1529" t="str">
            <v>42116019 VIGILANCIA EN EL CUMPLIMIENTO DE OBLIGACIONES</v>
          </cell>
          <cell r="C1529">
            <v>-16160795</v>
          </cell>
          <cell r="D1529">
            <v>0</v>
          </cell>
          <cell r="E1529">
            <v>1297011</v>
          </cell>
          <cell r="F1529">
            <v>-17457806</v>
          </cell>
          <cell r="G1529">
            <v>17457806</v>
          </cell>
        </row>
        <row r="1530">
          <cell r="A1530" t="str">
            <v>42116020</v>
          </cell>
          <cell r="B1530" t="str">
            <v>42116020 ISR RETENEDORES PF Y PM FISCALIZACION CONCURRENTE</v>
          </cell>
          <cell r="C1530">
            <v>-91150.57</v>
          </cell>
          <cell r="D1530">
            <v>0</v>
          </cell>
          <cell r="E1530">
            <v>0</v>
          </cell>
          <cell r="F1530">
            <v>-91150.57</v>
          </cell>
          <cell r="G1530">
            <v>91150.57</v>
          </cell>
        </row>
        <row r="1531">
          <cell r="A1531" t="str">
            <v>42116022</v>
          </cell>
          <cell r="B1531" t="str">
            <v>42116022 IMPUESTO ESPECIAL SOBRE PRODUCCION Y SERVICIOS POR VENTA FINAL DE GASOLINAS Y DIESEL</v>
          </cell>
          <cell r="C1531">
            <v>-336988966</v>
          </cell>
          <cell r="D1531">
            <v>0</v>
          </cell>
          <cell r="E1531">
            <v>29545053</v>
          </cell>
          <cell r="F1531">
            <v>-366534019</v>
          </cell>
          <cell r="G1531">
            <v>366534019</v>
          </cell>
        </row>
        <row r="1532">
          <cell r="A1532" t="str">
            <v>42116023</v>
          </cell>
          <cell r="B1532" t="str">
            <v>42116023 INCENTIVOS POR REGIMEN DE INCORPORACION FISCAL</v>
          </cell>
          <cell r="C1532">
            <v>-25836042</v>
          </cell>
          <cell r="D1532">
            <v>0</v>
          </cell>
          <cell r="E1532">
            <v>3869298</v>
          </cell>
          <cell r="F1532">
            <v>-29705340</v>
          </cell>
          <cell r="G1532">
            <v>29705340</v>
          </cell>
        </row>
        <row r="1533">
          <cell r="A1533" t="str">
            <v>42116024</v>
          </cell>
          <cell r="B1533" t="str">
            <v>42116024 FONDO DE COMPENSACION DE REPECOS E INTERMEDIOS</v>
          </cell>
          <cell r="C1533">
            <v>-23205203</v>
          </cell>
          <cell r="D1533">
            <v>0</v>
          </cell>
          <cell r="E1533">
            <v>2554802</v>
          </cell>
          <cell r="F1533">
            <v>-25760005</v>
          </cell>
          <cell r="G1533">
            <v>25760005</v>
          </cell>
        </row>
        <row r="1534">
          <cell r="A1534" t="str">
            <v>42116025</v>
          </cell>
          <cell r="B1534" t="str">
            <v>42116025 COBRO DE CREDITOS FISCALES FEDERALES ANEXO 18</v>
          </cell>
          <cell r="C1534">
            <v>-7168</v>
          </cell>
          <cell r="D1534">
            <v>0</v>
          </cell>
          <cell r="E1534">
            <v>0</v>
          </cell>
          <cell r="F1534">
            <v>-7168</v>
          </cell>
          <cell r="G1534">
            <v>7168</v>
          </cell>
        </row>
        <row r="1535">
          <cell r="A1535" t="str">
            <v>42116026</v>
          </cell>
          <cell r="B1535" t="str">
            <v>42116026 PARTICIPACIONES POR EL 100% DE LA RECAUDACION DEL IMPUESTO SOBRE LA RENTA QUE SE ENTERE A LA FEDERACION POR EL SALARIOS DEL PERSONAL DE LAS ENTIDADES</v>
          </cell>
          <cell r="C1535">
            <v>-497398000</v>
          </cell>
          <cell r="D1535">
            <v>0</v>
          </cell>
          <cell r="E1535">
            <v>53064857</v>
          </cell>
          <cell r="F1535">
            <v>-550462857</v>
          </cell>
          <cell r="G1535">
            <v>550462857</v>
          </cell>
        </row>
        <row r="1536">
          <cell r="A1536" t="str">
            <v>42116028</v>
          </cell>
          <cell r="B1536" t="str">
            <v>42116028 PARTICIPACIONES POR EL 100% DE LA RECAUDACION DEL ISR QUE SE ENTERE A LA FEDERACIÓN POR EL SALARIO DEL PERSONAL DE LOS MUNICIPIOS</v>
          </cell>
          <cell r="C1536">
            <v>-89463334</v>
          </cell>
          <cell r="D1536">
            <v>0</v>
          </cell>
          <cell r="E1536">
            <v>7833286</v>
          </cell>
          <cell r="F1536">
            <v>-97296620</v>
          </cell>
          <cell r="G1536">
            <v>97296620</v>
          </cell>
        </row>
        <row r="1537">
          <cell r="A1537" t="str">
            <v>42116029</v>
          </cell>
          <cell r="B1537" t="str">
            <v>42116029 FONDO MINERO</v>
          </cell>
          <cell r="C1537">
            <v>-55600000</v>
          </cell>
          <cell r="D1537">
            <v>18588811.880000003</v>
          </cell>
          <cell r="E1537">
            <v>-37011188.119999997</v>
          </cell>
          <cell r="F1537">
            <v>0</v>
          </cell>
          <cell r="G1537">
            <v>0</v>
          </cell>
        </row>
        <row r="1538">
          <cell r="A1538" t="str">
            <v>42117000</v>
          </cell>
          <cell r="B1538" t="str">
            <v>42117000 ACCESORIOS DE INCENTIVOS ECONOMICOS</v>
          </cell>
          <cell r="C1538">
            <v>-9381438.8299999982</v>
          </cell>
          <cell r="D1538">
            <v>1709.32</v>
          </cell>
          <cell r="E1538">
            <v>547515.44999999995</v>
          </cell>
          <cell r="F1538">
            <v>-9927244.959999999</v>
          </cell>
          <cell r="G1538">
            <v>9927244.959999999</v>
          </cell>
        </row>
        <row r="1539">
          <cell r="A1539" t="str">
            <v>42117001</v>
          </cell>
          <cell r="B1539" t="str">
            <v>42117001 ACTUALIZACION ISAN</v>
          </cell>
          <cell r="C1539">
            <v>-2437.98</v>
          </cell>
          <cell r="D1539">
            <v>0</v>
          </cell>
          <cell r="E1539">
            <v>0</v>
          </cell>
          <cell r="F1539">
            <v>-2437.98</v>
          </cell>
          <cell r="G1539">
            <v>2437.98</v>
          </cell>
        </row>
        <row r="1540">
          <cell r="A1540" t="str">
            <v>42117003</v>
          </cell>
          <cell r="B1540" t="str">
            <v>42117003 ACTUALIZACION IMPUESTO SOBRE LA RENTA FISCALIZACION PERSONAS MORALES Y FISICAS</v>
          </cell>
          <cell r="C1540">
            <v>-79198.14</v>
          </cell>
          <cell r="D1540">
            <v>14.86</v>
          </cell>
          <cell r="E1540">
            <v>0</v>
          </cell>
          <cell r="F1540">
            <v>-79183.28</v>
          </cell>
          <cell r="G1540">
            <v>79183.28</v>
          </cell>
        </row>
        <row r="1541">
          <cell r="A1541" t="str">
            <v>42117004</v>
          </cell>
          <cell r="B1541" t="str">
            <v>42117004 ACTUALIZACION IMPUESTO AL VALOR AGREGADO FISCALIZACION</v>
          </cell>
          <cell r="C1541">
            <v>-65819.799999999988</v>
          </cell>
          <cell r="D1541">
            <v>0</v>
          </cell>
          <cell r="E1541">
            <v>4727.2700000000004</v>
          </cell>
          <cell r="F1541">
            <v>-70547.070000000007</v>
          </cell>
          <cell r="G1541">
            <v>70547.070000000007</v>
          </cell>
        </row>
        <row r="1542">
          <cell r="A1542" t="str">
            <v>42117013</v>
          </cell>
          <cell r="B1542" t="str">
            <v>42117013 ACTUALIZACION RECAUDACION  5% ENAJENACION DE BIENES INMUEBLES</v>
          </cell>
          <cell r="C1542">
            <v>-122251</v>
          </cell>
          <cell r="D1542">
            <v>0</v>
          </cell>
          <cell r="E1542">
            <v>1991.43</v>
          </cell>
          <cell r="F1542">
            <v>-124242.43</v>
          </cell>
          <cell r="G1542">
            <v>124242.43</v>
          </cell>
        </row>
        <row r="1543">
          <cell r="A1543" t="str">
            <v>42117019</v>
          </cell>
          <cell r="B1543" t="str">
            <v>42117019 ACTUALIZACION ISR RETENEDORES PF Y PM FISCALIZACION CONCURRENTE</v>
          </cell>
          <cell r="C1543">
            <v>-9770.68</v>
          </cell>
          <cell r="D1543">
            <v>0</v>
          </cell>
          <cell r="E1543">
            <v>0</v>
          </cell>
          <cell r="F1543">
            <v>-9770.68</v>
          </cell>
          <cell r="G1543">
            <v>9770.68</v>
          </cell>
        </row>
        <row r="1544">
          <cell r="A1544" t="str">
            <v>42117301</v>
          </cell>
          <cell r="B1544" t="str">
            <v>42117301 RECARGOS ISAN</v>
          </cell>
          <cell r="C1544">
            <v>-28947.03</v>
          </cell>
          <cell r="D1544">
            <v>0</v>
          </cell>
          <cell r="E1544">
            <v>0</v>
          </cell>
          <cell r="F1544">
            <v>-28947.03</v>
          </cell>
          <cell r="G1544">
            <v>28947.03</v>
          </cell>
        </row>
        <row r="1545">
          <cell r="A1545" t="str">
            <v>42117303</v>
          </cell>
          <cell r="B1545" t="str">
            <v>42117303 RECARGOS IMPUESTO SOBRE LA RENTA FISCALIZACION PERSONAS MORALES Y FISICAS</v>
          </cell>
          <cell r="C1545">
            <v>-561590.36</v>
          </cell>
          <cell r="D1545">
            <v>1694.46</v>
          </cell>
          <cell r="E1545">
            <v>0</v>
          </cell>
          <cell r="F1545">
            <v>-559895.9</v>
          </cell>
          <cell r="G1545">
            <v>559895.9</v>
          </cell>
        </row>
        <row r="1546">
          <cell r="A1546" t="str">
            <v>42117304</v>
          </cell>
          <cell r="B1546" t="str">
            <v>42117304 RECARGOS IMPUESTO AL VALOR AGREGADO FISCALIZACION</v>
          </cell>
          <cell r="C1546">
            <v>-888964.53999999992</v>
          </cell>
          <cell r="D1546">
            <v>0</v>
          </cell>
          <cell r="E1546">
            <v>34521.35</v>
          </cell>
          <cell r="F1546">
            <v>-923485.8899999999</v>
          </cell>
          <cell r="G1546">
            <v>923485.8899999999</v>
          </cell>
        </row>
        <row r="1547">
          <cell r="A1547" t="str">
            <v>42117313</v>
          </cell>
          <cell r="B1547" t="str">
            <v>42117313 RECARGOS RECAUDACION  5% ENAJENACION DE BIENES INMUEBLES</v>
          </cell>
          <cell r="C1547">
            <v>-422871.59</v>
          </cell>
          <cell r="D1547">
            <v>0</v>
          </cell>
          <cell r="E1547">
            <v>10535.22</v>
          </cell>
          <cell r="F1547">
            <v>-433406.81</v>
          </cell>
          <cell r="G1547">
            <v>433406.81</v>
          </cell>
        </row>
        <row r="1548">
          <cell r="A1548" t="str">
            <v>42117314</v>
          </cell>
          <cell r="B1548" t="str">
            <v>42117314 RECARGOS ISR RETENEDORES PF Y PM FISCALIZACION CONCURRENTE</v>
          </cell>
          <cell r="C1548">
            <v>-58555.51</v>
          </cell>
          <cell r="D1548">
            <v>0</v>
          </cell>
          <cell r="E1548">
            <v>0</v>
          </cell>
          <cell r="F1548">
            <v>-58555.51</v>
          </cell>
          <cell r="G1548">
            <v>58555.51</v>
          </cell>
        </row>
        <row r="1549">
          <cell r="A1549" t="str">
            <v>42117603</v>
          </cell>
          <cell r="B1549" t="str">
            <v>42117603 MULTAS FISCALIZACION CONCURRENTE</v>
          </cell>
          <cell r="C1549">
            <v>-2163439.0500000003</v>
          </cell>
          <cell r="D1549">
            <v>0</v>
          </cell>
          <cell r="E1549">
            <v>71677.179999999993</v>
          </cell>
          <cell r="F1549">
            <v>-2235116.23</v>
          </cell>
          <cell r="G1549">
            <v>2235116.23</v>
          </cell>
        </row>
        <row r="1550">
          <cell r="A1550" t="str">
            <v>42117604</v>
          </cell>
          <cell r="B1550" t="str">
            <v>42117604 MULTAS POR CORRECCION FISCAL</v>
          </cell>
          <cell r="C1550">
            <v>-4513422.29</v>
          </cell>
          <cell r="D1550">
            <v>0</v>
          </cell>
          <cell r="E1550">
            <v>376701</v>
          </cell>
          <cell r="F1550">
            <v>-4890123.29</v>
          </cell>
          <cell r="G1550">
            <v>4890123.29</v>
          </cell>
        </row>
        <row r="1551">
          <cell r="A1551" t="str">
            <v>42117609</v>
          </cell>
          <cell r="B1551" t="str">
            <v>42117609 MULTA VIGILANCIA EN EL CUMPLIMIENTO DE OBLIGACIONES</v>
          </cell>
          <cell r="C1551">
            <v>-464170.86</v>
          </cell>
          <cell r="D1551">
            <v>0</v>
          </cell>
          <cell r="E1551">
            <v>47362</v>
          </cell>
          <cell r="F1551">
            <v>-511532.86</v>
          </cell>
          <cell r="G1551">
            <v>511532.86</v>
          </cell>
        </row>
        <row r="1552">
          <cell r="A1552" t="str">
            <v>42118000</v>
          </cell>
          <cell r="B1552" t="str">
            <v>42118000 CONTRIBUCIONES CAUSADAS EN EJERCICIOS FISCALES ANTERIORES</v>
          </cell>
          <cell r="C1552">
            <v>434630.6700000001</v>
          </cell>
          <cell r="D1552">
            <v>0</v>
          </cell>
          <cell r="E1552">
            <v>145694.39000000001</v>
          </cell>
          <cell r="F1552">
            <v>288936.28000000009</v>
          </cell>
          <cell r="G1552">
            <v>-288936.28000000009</v>
          </cell>
        </row>
        <row r="1553">
          <cell r="A1553" t="str">
            <v>42118001</v>
          </cell>
          <cell r="B1553" t="str">
            <v>42118001 IMPUESTO SOBRE TENENCIA O USO DE VEHICULOS</v>
          </cell>
          <cell r="C1553">
            <v>-270853.76000000001</v>
          </cell>
          <cell r="D1553">
            <v>0</v>
          </cell>
          <cell r="E1553">
            <v>22433.39</v>
          </cell>
          <cell r="F1553">
            <v>-293287.15000000002</v>
          </cell>
          <cell r="G1553">
            <v>293287.15000000002</v>
          </cell>
        </row>
        <row r="1554">
          <cell r="A1554" t="str">
            <v>42118003</v>
          </cell>
          <cell r="B1554" t="str">
            <v>42118003 IMPUESTO ESPECIAL SOBRE PRODUCCION Y SERVICIOS POR VENTA DE GASOLINA Y DIESEL FISCALIZACION CONCURRENTE</v>
          </cell>
          <cell r="C1554">
            <v>-27788.73</v>
          </cell>
          <cell r="D1554">
            <v>0</v>
          </cell>
          <cell r="E1554">
            <v>27705</v>
          </cell>
          <cell r="F1554">
            <v>-55493.729999999996</v>
          </cell>
          <cell r="G1554">
            <v>55493.729999999996</v>
          </cell>
        </row>
        <row r="1555">
          <cell r="A1555" t="str">
            <v>42118004</v>
          </cell>
          <cell r="B1555" t="str">
            <v>42118004 IMPUESTO EMPRESARIAL A TASA UNICA FISCALIZACION</v>
          </cell>
          <cell r="C1555">
            <v>-97780.94</v>
          </cell>
          <cell r="D1555">
            <v>0</v>
          </cell>
          <cell r="E1555">
            <v>0</v>
          </cell>
          <cell r="F1555">
            <v>-97780.94</v>
          </cell>
          <cell r="G1555">
            <v>97780.94</v>
          </cell>
        </row>
        <row r="1556">
          <cell r="A1556" t="str">
            <v>42118005</v>
          </cell>
          <cell r="B1556" t="str">
            <v>42118005 INCENTIVOS DE FISCALIZACION ISR REGIMEN DE PEQUEÑOS CONTRIBUYENTES</v>
          </cell>
          <cell r="C1556">
            <v>-13739</v>
          </cell>
          <cell r="D1556">
            <v>0</v>
          </cell>
          <cell r="E1556">
            <v>8791</v>
          </cell>
          <cell r="F1556">
            <v>-22530</v>
          </cell>
          <cell r="G1556">
            <v>22530</v>
          </cell>
        </row>
        <row r="1557">
          <cell r="A1557" t="str">
            <v>42118006</v>
          </cell>
          <cell r="B1557" t="str">
            <v>42118006 INCENTIVOS DE FISCALIZACION IVA  REGIMEN DE PEQUEÑOS CONTRIBUYENTES</v>
          </cell>
          <cell r="C1557">
            <v>-12398.57</v>
          </cell>
          <cell r="D1557">
            <v>0</v>
          </cell>
          <cell r="E1557">
            <v>0</v>
          </cell>
          <cell r="F1557">
            <v>-12398.57</v>
          </cell>
          <cell r="G1557">
            <v>12398.57</v>
          </cell>
        </row>
        <row r="1558">
          <cell r="A1558" t="str">
            <v>42118008</v>
          </cell>
          <cell r="B1558" t="str">
            <v>42118008 IMPUESTO ESPECIAL SOBRE PRODUCCION Y SERVICIOS POR VENTA DE GASOLINA Y DIESEL</v>
          </cell>
          <cell r="C1558">
            <v>1093165.6000000001</v>
          </cell>
          <cell r="D1558">
            <v>0</v>
          </cell>
          <cell r="E1558">
            <v>0</v>
          </cell>
          <cell r="F1558">
            <v>1093165.6000000001</v>
          </cell>
          <cell r="G1558">
            <v>-1093165.6000000001</v>
          </cell>
        </row>
        <row r="1559">
          <cell r="A1559" t="str">
            <v>42118009</v>
          </cell>
          <cell r="B1559" t="str">
            <v>42118009 RECAUDACION ISR  REGIMEN PEQUEÑOS CONTRIBUYENTES</v>
          </cell>
          <cell r="C1559">
            <v>-217087.5</v>
          </cell>
          <cell r="D1559">
            <v>0</v>
          </cell>
          <cell r="E1559">
            <v>74554</v>
          </cell>
          <cell r="F1559">
            <v>-291641.5</v>
          </cell>
          <cell r="G1559">
            <v>291641.5</v>
          </cell>
        </row>
        <row r="1560">
          <cell r="A1560" t="str">
            <v>42118010</v>
          </cell>
          <cell r="B1560" t="str">
            <v>42118010 RECAUDACION  IVA  REGIMEN PEQUEÑOS CONTRIBUYENTES</v>
          </cell>
          <cell r="C1560">
            <v>-15039.43</v>
          </cell>
          <cell r="D1560">
            <v>0</v>
          </cell>
          <cell r="E1560">
            <v>12211</v>
          </cell>
          <cell r="F1560">
            <v>-27250.43</v>
          </cell>
          <cell r="G1560">
            <v>27250.43</v>
          </cell>
        </row>
        <row r="1561">
          <cell r="A1561" t="str">
            <v>42118011</v>
          </cell>
          <cell r="B1561" t="str">
            <v>42118011 RECAUDACION REGIMEN INTERMEDIO</v>
          </cell>
          <cell r="C1561">
            <v>-3847</v>
          </cell>
          <cell r="D1561">
            <v>0</v>
          </cell>
          <cell r="E1561">
            <v>0</v>
          </cell>
          <cell r="F1561">
            <v>-3847</v>
          </cell>
          <cell r="G1561">
            <v>3847</v>
          </cell>
        </row>
        <row r="1562">
          <cell r="A1562" t="str">
            <v>42119000</v>
          </cell>
          <cell r="B1562" t="str">
            <v>42119000 ACCESORIOS CONTRIBUCIONES CAUSADOS EN EJERCICISO FISCALES ANTERIORES</v>
          </cell>
          <cell r="C1562">
            <v>-311508.34000000003</v>
          </cell>
          <cell r="D1562">
            <v>31120.37</v>
          </cell>
          <cell r="E1562">
            <v>60709.84</v>
          </cell>
          <cell r="F1562">
            <v>-341097.81</v>
          </cell>
          <cell r="G1562">
            <v>341097.81</v>
          </cell>
        </row>
        <row r="1563">
          <cell r="A1563" t="str">
            <v>42119001</v>
          </cell>
          <cell r="B1563" t="str">
            <v>42119001 ACTUALIZACION TENENCIAS</v>
          </cell>
          <cell r="C1563">
            <v>-7614</v>
          </cell>
          <cell r="D1563">
            <v>0</v>
          </cell>
          <cell r="E1563">
            <v>1139</v>
          </cell>
          <cell r="F1563">
            <v>-8753</v>
          </cell>
          <cell r="G1563">
            <v>8753</v>
          </cell>
        </row>
        <row r="1564">
          <cell r="A1564" t="str">
            <v>42119002</v>
          </cell>
          <cell r="B1564" t="str">
            <v>42119002 RECARGOS TENENCIAS</v>
          </cell>
          <cell r="C1564">
            <v>-32289</v>
          </cell>
          <cell r="D1564">
            <v>0</v>
          </cell>
          <cell r="E1564">
            <v>5254</v>
          </cell>
          <cell r="F1564">
            <v>-37543</v>
          </cell>
          <cell r="G1564">
            <v>37543</v>
          </cell>
        </row>
        <row r="1565">
          <cell r="A1565" t="str">
            <v>42119003</v>
          </cell>
          <cell r="B1565" t="str">
            <v>42119003 MULTAS TENENCIAS</v>
          </cell>
          <cell r="C1565">
            <v>-31820</v>
          </cell>
          <cell r="D1565">
            <v>0</v>
          </cell>
          <cell r="E1565">
            <v>39560</v>
          </cell>
          <cell r="F1565">
            <v>-71380</v>
          </cell>
          <cell r="G1565">
            <v>71380</v>
          </cell>
        </row>
        <row r="1566">
          <cell r="A1566" t="str">
            <v>42119004</v>
          </cell>
          <cell r="B1566" t="str">
            <v>42119004 ACTUALIZACION FISCALIZACION CONCURRENTE IMPUESTO AL ACTIVO</v>
          </cell>
          <cell r="C1566">
            <v>-14905</v>
          </cell>
          <cell r="D1566">
            <v>0</v>
          </cell>
          <cell r="E1566">
            <v>0</v>
          </cell>
          <cell r="F1566">
            <v>-14905</v>
          </cell>
          <cell r="G1566">
            <v>14905</v>
          </cell>
        </row>
        <row r="1567">
          <cell r="A1567" t="str">
            <v>42119005</v>
          </cell>
          <cell r="B1567" t="str">
            <v>42119005 RECARGOS FISCALIZACION CONCURRENTE IMPUESTO AL ACTIVO</v>
          </cell>
          <cell r="C1567">
            <v>-2720</v>
          </cell>
          <cell r="D1567">
            <v>0</v>
          </cell>
          <cell r="E1567">
            <v>0</v>
          </cell>
          <cell r="F1567">
            <v>-2720</v>
          </cell>
          <cell r="G1567">
            <v>2720</v>
          </cell>
        </row>
        <row r="1568">
          <cell r="A1568" t="str">
            <v>42119007</v>
          </cell>
          <cell r="B1568" t="str">
            <v>42119007 ACTUALIZACION IMPUESTO ESPECIAL SOBRE PRODUCCION Y SERVICIOS POR VENTA DE GASOLINA Y DIESEL FISCALIZACION CONCURRENTE</v>
          </cell>
          <cell r="C1568">
            <v>-31120.37</v>
          </cell>
          <cell r="D1568">
            <v>31120.37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42119008</v>
          </cell>
          <cell r="B1569" t="str">
            <v>42119008 ACTUALIZACION IMPUESTO EMPRESARIAL A TASA UNICA</v>
          </cell>
          <cell r="C1569">
            <v>-23330.38</v>
          </cell>
          <cell r="D1569">
            <v>0</v>
          </cell>
          <cell r="E1569">
            <v>0</v>
          </cell>
          <cell r="F1569">
            <v>-23330.38</v>
          </cell>
          <cell r="G1569">
            <v>23330.38</v>
          </cell>
        </row>
        <row r="1570">
          <cell r="A1570" t="str">
            <v>42119010</v>
          </cell>
          <cell r="B1570" t="str">
            <v>42119010 ACTUALIZACION INCENTIVOS DE FISCALIZACION IVA  REGIMEN DE PEQUEÑOS CONTRIBUYENTES</v>
          </cell>
          <cell r="C1570">
            <v>-1251</v>
          </cell>
          <cell r="D1570">
            <v>0</v>
          </cell>
          <cell r="E1570">
            <v>0</v>
          </cell>
          <cell r="F1570">
            <v>-1251</v>
          </cell>
          <cell r="G1570">
            <v>1251</v>
          </cell>
        </row>
        <row r="1571">
          <cell r="A1571" t="str">
            <v>42119012</v>
          </cell>
          <cell r="B1571" t="str">
            <v>42119012 ACTUALIZACION IMPUESTO ESPECIAL SOBRE PRODUCCION Y SERVICIOS POR VENTA DE GASOLINA Y DIESEL</v>
          </cell>
          <cell r="C1571">
            <v>15055.35</v>
          </cell>
          <cell r="D1571">
            <v>0</v>
          </cell>
          <cell r="E1571">
            <v>0</v>
          </cell>
          <cell r="F1571">
            <v>15055.35</v>
          </cell>
          <cell r="G1571">
            <v>-15055.35</v>
          </cell>
        </row>
        <row r="1572">
          <cell r="A1572" t="str">
            <v>42119013</v>
          </cell>
          <cell r="B1572" t="str">
            <v>42119013 ACTUALIZACION RECAUDACION ISR  REGIMEN PEQUEÑOS CONTRIBUYENTES</v>
          </cell>
          <cell r="C1572">
            <v>-10089.490000000003</v>
          </cell>
          <cell r="D1572">
            <v>0</v>
          </cell>
          <cell r="E1572">
            <v>970.81</v>
          </cell>
          <cell r="F1572">
            <v>-11060.300000000001</v>
          </cell>
          <cell r="G1572">
            <v>11060.300000000001</v>
          </cell>
        </row>
        <row r="1573">
          <cell r="A1573" t="str">
            <v>42119014</v>
          </cell>
          <cell r="B1573" t="str">
            <v>42119014 ACTUALIZACION RECAUDACION  IVA  REGIMEN PEQUEÑOS CONTRIBUYENTES</v>
          </cell>
          <cell r="C1573">
            <v>-1683.1</v>
          </cell>
          <cell r="D1573">
            <v>0</v>
          </cell>
          <cell r="E1573">
            <v>1765.32</v>
          </cell>
          <cell r="F1573">
            <v>-3448.4199999999996</v>
          </cell>
          <cell r="G1573">
            <v>3448.4199999999996</v>
          </cell>
        </row>
        <row r="1574">
          <cell r="A1574" t="str">
            <v>42119015</v>
          </cell>
          <cell r="B1574" t="str">
            <v>42119015 ACTUALIZACION  RECAUDACION REGIMEN INTERMEDO</v>
          </cell>
          <cell r="C1574">
            <v>-558.69000000000005</v>
          </cell>
          <cell r="D1574">
            <v>0</v>
          </cell>
          <cell r="E1574">
            <v>0</v>
          </cell>
          <cell r="F1574">
            <v>-558.69000000000005</v>
          </cell>
          <cell r="G1574">
            <v>558.69000000000005</v>
          </cell>
        </row>
        <row r="1575">
          <cell r="A1575" t="str">
            <v>42119017</v>
          </cell>
          <cell r="B1575" t="str">
            <v>42119017 ACTUALIZACION DE MULTAS PEQUEÑOS CONTRIBUYENTES</v>
          </cell>
          <cell r="C1575">
            <v>-99.35</v>
          </cell>
          <cell r="D1575">
            <v>0</v>
          </cell>
          <cell r="E1575">
            <v>0</v>
          </cell>
          <cell r="F1575">
            <v>-99.35</v>
          </cell>
          <cell r="G1575">
            <v>99.35</v>
          </cell>
        </row>
        <row r="1576">
          <cell r="A1576" t="str">
            <v>42119302</v>
          </cell>
          <cell r="B1576" t="str">
            <v>42119302 RECARGOS IMPUESTO EMPRESARIAL A TASA UNICA</v>
          </cell>
          <cell r="C1576">
            <v>-115928.62</v>
          </cell>
          <cell r="D1576">
            <v>0</v>
          </cell>
          <cell r="E1576">
            <v>0</v>
          </cell>
          <cell r="F1576">
            <v>-115928.62</v>
          </cell>
          <cell r="G1576">
            <v>115928.62</v>
          </cell>
        </row>
        <row r="1577">
          <cell r="A1577" t="str">
            <v>42119304</v>
          </cell>
          <cell r="B1577" t="str">
            <v>42119304 RECARGOS INCENTIVOS DE FISCALIZACION IVA  REGIMEN DE PEQUEÑOS CONTRIBUYENTES</v>
          </cell>
          <cell r="C1577">
            <v>-5556.35</v>
          </cell>
          <cell r="D1577">
            <v>0</v>
          </cell>
          <cell r="E1577">
            <v>0</v>
          </cell>
          <cell r="F1577">
            <v>-5556.35</v>
          </cell>
          <cell r="G1577">
            <v>5556.35</v>
          </cell>
        </row>
        <row r="1578">
          <cell r="A1578" t="str">
            <v>42119306</v>
          </cell>
          <cell r="B1578" t="str">
            <v>42119306 RECARGOS IMPUESTO ESPECIAL SOBRE PRODUCCION Y SERVICIOS POR VENTA DE GASOLINA Y DIESEL</v>
          </cell>
          <cell r="C1578">
            <v>7256.9</v>
          </cell>
          <cell r="D1578">
            <v>0</v>
          </cell>
          <cell r="E1578">
            <v>0</v>
          </cell>
          <cell r="F1578">
            <v>7256.9</v>
          </cell>
          <cell r="G1578">
            <v>-7256.9</v>
          </cell>
        </row>
        <row r="1579">
          <cell r="A1579" t="str">
            <v>42119307</v>
          </cell>
          <cell r="B1579" t="str">
            <v>42119307 RECARGOS RECAUDACION ISR  REGIMEN PEQUEÑOS CONTRIBUYENTES</v>
          </cell>
          <cell r="C1579">
            <v>-44440.429999999993</v>
          </cell>
          <cell r="D1579">
            <v>0</v>
          </cell>
          <cell r="E1579">
            <v>4253.59</v>
          </cell>
          <cell r="F1579">
            <v>-48694.01999999999</v>
          </cell>
          <cell r="G1579">
            <v>48694.01999999999</v>
          </cell>
        </row>
        <row r="1580">
          <cell r="A1580" t="str">
            <v>42119308</v>
          </cell>
          <cell r="B1580" t="str">
            <v>42119308 RECARGOS RECAUDACION  IVA  REGIMEN PEQUEÑOS CONTRIBUYENTES</v>
          </cell>
          <cell r="C1580">
            <v>-7967.6999999999989</v>
          </cell>
          <cell r="D1580">
            <v>0</v>
          </cell>
          <cell r="E1580">
            <v>7767.119999999999</v>
          </cell>
          <cell r="F1580">
            <v>-15734.82</v>
          </cell>
          <cell r="G1580">
            <v>15734.82</v>
          </cell>
        </row>
        <row r="1581">
          <cell r="A1581" t="str">
            <v>42119309</v>
          </cell>
          <cell r="B1581" t="str">
            <v>42119309 RECARGOS RECAUDACION  REGIMEN INTERMEDIO</v>
          </cell>
          <cell r="C1581">
            <v>-2447.11</v>
          </cell>
          <cell r="D1581">
            <v>0</v>
          </cell>
          <cell r="E1581">
            <v>0</v>
          </cell>
          <cell r="F1581">
            <v>-2447.11</v>
          </cell>
          <cell r="G1581">
            <v>2447.11</v>
          </cell>
        </row>
        <row r="1582">
          <cell r="A1582" t="str">
            <v>42120000</v>
          </cell>
          <cell r="B1582" t="str">
            <v>42120000 APORTACIONES</v>
          </cell>
          <cell r="C1582">
            <v>-9967676297.1499996</v>
          </cell>
          <cell r="D1582">
            <v>0</v>
          </cell>
          <cell r="E1582">
            <v>2192127351.71</v>
          </cell>
          <cell r="F1582">
            <v>-12159803648.860001</v>
          </cell>
          <cell r="G1582">
            <v>12159803648.860001</v>
          </cell>
        </row>
        <row r="1583">
          <cell r="A1583" t="str">
            <v>42121000</v>
          </cell>
          <cell r="B1583" t="str">
            <v>42121000 FONDO DE APORTACIONES PARA NOMINA EDUCATIVA Y GASTO OPERATIVO</v>
          </cell>
          <cell r="C1583">
            <v>-5369565984.6400003</v>
          </cell>
          <cell r="D1583">
            <v>0</v>
          </cell>
          <cell r="E1583">
            <v>1827401304.9000001</v>
          </cell>
          <cell r="F1583">
            <v>-7196967289.54</v>
          </cell>
          <cell r="G1583">
            <v>7196967289.54</v>
          </cell>
        </row>
        <row r="1584">
          <cell r="A1584" t="str">
            <v>42121001</v>
          </cell>
          <cell r="B1584" t="str">
            <v>42121001 FONDO DE APORTACIONES PARA NOMINA EDUCATIVA Y GASTO OPERATIVO</v>
          </cell>
          <cell r="C1584">
            <v>-4857574927.6400003</v>
          </cell>
          <cell r="D1584">
            <v>0</v>
          </cell>
          <cell r="E1584">
            <v>1738217121.9000001</v>
          </cell>
          <cell r="F1584">
            <v>-6595792049.54</v>
          </cell>
          <cell r="G1584">
            <v>6595792049.54</v>
          </cell>
        </row>
        <row r="1585">
          <cell r="A1585" t="str">
            <v>42121002</v>
          </cell>
          <cell r="B1585" t="str">
            <v>42121002 FONDO DE APORTACIONES PARA NOMINA EDUCATIVA Y GASTO OPERATIVO OTROS DE GASTO CORRIENTE</v>
          </cell>
          <cell r="C1585">
            <v>-348027590</v>
          </cell>
          <cell r="D1585">
            <v>0</v>
          </cell>
          <cell r="E1585">
            <v>74245890</v>
          </cell>
          <cell r="F1585">
            <v>-422273480</v>
          </cell>
          <cell r="G1585">
            <v>422273480</v>
          </cell>
        </row>
        <row r="1586">
          <cell r="A1586" t="str">
            <v>42121003</v>
          </cell>
          <cell r="B1586" t="str">
            <v>42121003 FONDO DE APORTACIONES PARA NOMINA EDUCATIVA Y GASTO OPERATIVO GASTO DE OPERACIÓN</v>
          </cell>
          <cell r="C1586">
            <v>-163963467</v>
          </cell>
          <cell r="D1586">
            <v>0</v>
          </cell>
          <cell r="E1586">
            <v>14938293</v>
          </cell>
          <cell r="F1586">
            <v>-178901760</v>
          </cell>
          <cell r="G1586">
            <v>178901760</v>
          </cell>
        </row>
        <row r="1587">
          <cell r="A1587" t="str">
            <v>42122000</v>
          </cell>
          <cell r="B1587" t="str">
            <v>42122000 FONDO DE APORTACION PARA SERVICIOS DE SALUD</v>
          </cell>
          <cell r="C1587">
            <v>-1762931767</v>
          </cell>
          <cell r="D1587">
            <v>0</v>
          </cell>
          <cell r="E1587">
            <v>200712993</v>
          </cell>
          <cell r="F1587">
            <v>-1963644760</v>
          </cell>
          <cell r="G1587">
            <v>1963644760</v>
          </cell>
        </row>
        <row r="1588">
          <cell r="A1588" t="str">
            <v>42122001</v>
          </cell>
          <cell r="B1588" t="str">
            <v>42122001 FONDO DE APORTACION PARA SERVICIOS DE SALUD</v>
          </cell>
          <cell r="C1588">
            <v>-1762931767</v>
          </cell>
          <cell r="D1588">
            <v>0</v>
          </cell>
          <cell r="E1588">
            <v>200712993</v>
          </cell>
          <cell r="F1588">
            <v>-1963644760</v>
          </cell>
          <cell r="G1588">
            <v>1963644760</v>
          </cell>
        </row>
        <row r="1589">
          <cell r="A1589" t="str">
            <v>42123000</v>
          </cell>
          <cell r="B1589" t="str">
            <v>42123000 FONDO DE APORTACION PARA INFRAESTRUCTURA SOCIAL</v>
          </cell>
          <cell r="C1589">
            <v>-879056507</v>
          </cell>
          <cell r="D1589">
            <v>0</v>
          </cell>
          <cell r="E1589">
            <v>0</v>
          </cell>
          <cell r="F1589">
            <v>-879056507</v>
          </cell>
          <cell r="G1589">
            <v>879056507</v>
          </cell>
        </row>
        <row r="1590">
          <cell r="A1590" t="str">
            <v>42123001</v>
          </cell>
          <cell r="B1590" t="str">
            <v>42123001 FONDO DE APORTACION PARA INFRAESTRUCTURA SOCIAL ESTATAL</v>
          </cell>
          <cell r="C1590">
            <v>-106554410</v>
          </cell>
          <cell r="D1590">
            <v>0</v>
          </cell>
          <cell r="E1590">
            <v>0</v>
          </cell>
          <cell r="F1590">
            <v>-106554410</v>
          </cell>
          <cell r="G1590">
            <v>106554410</v>
          </cell>
        </row>
        <row r="1591">
          <cell r="A1591" t="str">
            <v>42123002</v>
          </cell>
          <cell r="B1591" t="str">
            <v>42123002 FONDO DE APORTACION PARA INFRAESTRUCTURA SOCIAL MUNICIPAL</v>
          </cell>
          <cell r="C1591">
            <v>-772502097</v>
          </cell>
          <cell r="D1591">
            <v>0</v>
          </cell>
          <cell r="E1591">
            <v>0</v>
          </cell>
          <cell r="F1591">
            <v>-772502097</v>
          </cell>
          <cell r="G1591">
            <v>772502097</v>
          </cell>
        </row>
        <row r="1592">
          <cell r="A1592" t="str">
            <v>42124000</v>
          </cell>
          <cell r="B1592" t="str">
            <v>42124000 FONDO DE APORTACION PARA EL FORTALECIMIENTO DE LOS MUNICIPIOS</v>
          </cell>
          <cell r="C1592">
            <v>-822900584</v>
          </cell>
          <cell r="D1592">
            <v>0</v>
          </cell>
          <cell r="E1592">
            <v>74809143</v>
          </cell>
          <cell r="F1592">
            <v>-897709727</v>
          </cell>
          <cell r="G1592">
            <v>897709727</v>
          </cell>
        </row>
        <row r="1593">
          <cell r="A1593" t="str">
            <v>42124001</v>
          </cell>
          <cell r="B1593" t="str">
            <v>42124001 FONDO DE APORTACION PARA EL FORTALECIMIENTO DE LOS MUNICIPIOS</v>
          </cell>
          <cell r="C1593">
            <v>-822900584</v>
          </cell>
          <cell r="D1593">
            <v>0</v>
          </cell>
          <cell r="E1593">
            <v>74809143</v>
          </cell>
          <cell r="F1593">
            <v>-897709727</v>
          </cell>
          <cell r="G1593">
            <v>897709727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4"/>
    </sheetNames>
    <sheetDataSet>
      <sheetData sheetId="0">
        <row r="15">
          <cell r="R15">
            <v>378211.96</v>
          </cell>
        </row>
        <row r="16">
          <cell r="R16">
            <v>4963.7599999999993</v>
          </cell>
        </row>
        <row r="22">
          <cell r="R22">
            <v>22705.84</v>
          </cell>
        </row>
        <row r="23">
          <cell r="R23">
            <v>6985.08</v>
          </cell>
        </row>
        <row r="25">
          <cell r="R25">
            <v>2864.89</v>
          </cell>
        </row>
        <row r="29">
          <cell r="R29">
            <v>463.84</v>
          </cell>
        </row>
        <row r="37">
          <cell r="R37">
            <v>2218.6800000000003</v>
          </cell>
        </row>
        <row r="43">
          <cell r="R43">
            <v>181</v>
          </cell>
        </row>
        <row r="46">
          <cell r="R46">
            <v>0</v>
          </cell>
        </row>
        <row r="47">
          <cell r="R47">
            <v>0</v>
          </cell>
        </row>
        <row r="49">
          <cell r="R49">
            <v>6470.85</v>
          </cell>
        </row>
        <row r="50">
          <cell r="R50">
            <v>0</v>
          </cell>
        </row>
        <row r="59">
          <cell r="R59">
            <v>1800</v>
          </cell>
        </row>
        <row r="60">
          <cell r="R60">
            <v>298.89</v>
          </cell>
        </row>
        <row r="63">
          <cell r="R63">
            <v>29757</v>
          </cell>
        </row>
        <row r="70">
          <cell r="R70">
            <v>210.2</v>
          </cell>
        </row>
        <row r="71">
          <cell r="R71">
            <v>223.39</v>
          </cell>
        </row>
        <row r="78">
          <cell r="R78">
            <v>23223.13</v>
          </cell>
        </row>
        <row r="85">
          <cell r="R85">
            <v>1183.2</v>
          </cell>
        </row>
        <row r="90">
          <cell r="R90">
            <v>0</v>
          </cell>
        </row>
        <row r="103">
          <cell r="R103">
            <v>65.040000000000006</v>
          </cell>
        </row>
        <row r="104">
          <cell r="R104">
            <v>8135.76</v>
          </cell>
        </row>
        <row r="107">
          <cell r="R10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4"/>
    </sheetNames>
    <sheetDataSet>
      <sheetData sheetId="0">
        <row r="15">
          <cell r="R15">
            <v>2751795.8700000006</v>
          </cell>
        </row>
        <row r="16">
          <cell r="R16">
            <v>245801.27000000002</v>
          </cell>
        </row>
        <row r="17">
          <cell r="R17">
            <v>163476.59999999998</v>
          </cell>
        </row>
        <row r="21">
          <cell r="R21">
            <v>314395.27</v>
          </cell>
        </row>
        <row r="22">
          <cell r="R22">
            <v>70556.38</v>
          </cell>
        </row>
        <row r="23">
          <cell r="R23">
            <v>10562.32</v>
          </cell>
        </row>
        <row r="24">
          <cell r="R24">
            <v>95142.25</v>
          </cell>
        </row>
        <row r="25">
          <cell r="R25">
            <v>3562.41</v>
          </cell>
        </row>
        <row r="29">
          <cell r="R29">
            <v>849.82</v>
          </cell>
        </row>
        <row r="33">
          <cell r="R33">
            <v>9242</v>
          </cell>
        </row>
        <row r="37">
          <cell r="R37">
            <v>2489.41</v>
          </cell>
        </row>
        <row r="42">
          <cell r="R42">
            <v>1006.72</v>
          </cell>
        </row>
        <row r="49">
          <cell r="R49">
            <v>33866.409999999996</v>
          </cell>
        </row>
        <row r="50">
          <cell r="R50">
            <v>1264</v>
          </cell>
        </row>
        <row r="55">
          <cell r="R55">
            <v>800</v>
          </cell>
        </row>
        <row r="56">
          <cell r="R56">
            <v>228</v>
          </cell>
        </row>
        <row r="59">
          <cell r="R59">
            <v>90</v>
          </cell>
        </row>
        <row r="63">
          <cell r="R63">
            <v>25560</v>
          </cell>
        </row>
        <row r="66">
          <cell r="R66">
            <v>939</v>
          </cell>
        </row>
        <row r="67">
          <cell r="R67">
            <v>619</v>
          </cell>
        </row>
        <row r="69">
          <cell r="R69">
            <v>25339.999999999996</v>
          </cell>
        </row>
        <row r="71">
          <cell r="R71">
            <v>1652.5500000000002</v>
          </cell>
        </row>
        <row r="72">
          <cell r="R72">
            <v>0</v>
          </cell>
        </row>
        <row r="73">
          <cell r="R73">
            <v>0</v>
          </cell>
        </row>
        <row r="74">
          <cell r="R74">
            <v>0</v>
          </cell>
        </row>
        <row r="75">
          <cell r="R75">
            <v>0</v>
          </cell>
        </row>
        <row r="76">
          <cell r="R76">
            <v>0</v>
          </cell>
        </row>
        <row r="77">
          <cell r="R77">
            <v>0</v>
          </cell>
        </row>
        <row r="78">
          <cell r="R78">
            <v>23223.13</v>
          </cell>
        </row>
        <row r="79">
          <cell r="R79">
            <v>0</v>
          </cell>
        </row>
        <row r="80">
          <cell r="R80">
            <v>0</v>
          </cell>
        </row>
        <row r="81">
          <cell r="R81">
            <v>3132</v>
          </cell>
        </row>
        <row r="82">
          <cell r="R82">
            <v>870</v>
          </cell>
        </row>
        <row r="83">
          <cell r="R83">
            <v>0</v>
          </cell>
        </row>
        <row r="84">
          <cell r="R84">
            <v>0</v>
          </cell>
        </row>
        <row r="85">
          <cell r="R85">
            <v>5628.9</v>
          </cell>
        </row>
        <row r="87">
          <cell r="R87">
            <v>18457.189999999999</v>
          </cell>
        </row>
        <row r="96">
          <cell r="R96">
            <v>78416</v>
          </cell>
        </row>
        <row r="98">
          <cell r="R98">
            <v>1722.6</v>
          </cell>
        </row>
        <row r="102">
          <cell r="R102">
            <v>3447</v>
          </cell>
        </row>
        <row r="103">
          <cell r="R103">
            <v>13696</v>
          </cell>
        </row>
        <row r="104">
          <cell r="R104">
            <v>78221.950000000012</v>
          </cell>
        </row>
        <row r="107">
          <cell r="R107">
            <v>7900</v>
          </cell>
        </row>
        <row r="111">
          <cell r="R111">
            <v>2480</v>
          </cell>
        </row>
        <row r="112">
          <cell r="R112">
            <v>25488</v>
          </cell>
        </row>
        <row r="114">
          <cell r="R114">
            <v>750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 2014"/>
    </sheetNames>
    <sheetDataSet>
      <sheetData sheetId="0">
        <row r="13">
          <cell r="S13">
            <v>24261.319999999996</v>
          </cell>
        </row>
        <row r="15">
          <cell r="S15">
            <v>28273.309999999998</v>
          </cell>
        </row>
        <row r="16">
          <cell r="S16">
            <v>35348.29</v>
          </cell>
        </row>
        <row r="17">
          <cell r="S17">
            <v>1567.5</v>
          </cell>
        </row>
        <row r="18">
          <cell r="S18">
            <v>24735.879999999997</v>
          </cell>
        </row>
        <row r="20">
          <cell r="S20">
            <v>43240.83</v>
          </cell>
        </row>
        <row r="22">
          <cell r="S22">
            <v>3470</v>
          </cell>
        </row>
        <row r="23">
          <cell r="S23">
            <v>2280</v>
          </cell>
        </row>
        <row r="24">
          <cell r="S24">
            <v>3425.74</v>
          </cell>
        </row>
        <row r="25">
          <cell r="S25">
            <v>15192.01</v>
          </cell>
        </row>
        <row r="26">
          <cell r="S26">
            <v>11309.28</v>
          </cell>
        </row>
        <row r="27">
          <cell r="S27">
            <v>10826.71</v>
          </cell>
        </row>
        <row r="28">
          <cell r="S28">
            <v>1546.99</v>
          </cell>
        </row>
        <row r="29">
          <cell r="S29">
            <v>860.82999999999993</v>
          </cell>
        </row>
        <row r="30">
          <cell r="S30">
            <v>163276.10999999999</v>
          </cell>
        </row>
        <row r="31">
          <cell r="S31">
            <v>2552</v>
          </cell>
        </row>
        <row r="34">
          <cell r="S34">
            <v>6456.69</v>
          </cell>
        </row>
        <row r="35">
          <cell r="S35">
            <v>4536.62</v>
          </cell>
        </row>
        <row r="36">
          <cell r="S36">
            <v>2034.58</v>
          </cell>
        </row>
        <row r="38">
          <cell r="S38">
            <v>8342.41</v>
          </cell>
        </row>
        <row r="43">
          <cell r="S43">
            <v>90187</v>
          </cell>
        </row>
        <row r="45">
          <cell r="S45">
            <v>4311</v>
          </cell>
        </row>
        <row r="46">
          <cell r="S46">
            <v>5714.12</v>
          </cell>
        </row>
        <row r="47">
          <cell r="S47">
            <v>70889.789999999994</v>
          </cell>
        </row>
        <row r="48">
          <cell r="S48">
            <v>586.81999999999994</v>
          </cell>
        </row>
        <row r="49">
          <cell r="S49">
            <v>1044</v>
          </cell>
        </row>
        <row r="51">
          <cell r="S51">
            <v>1728.4</v>
          </cell>
        </row>
        <row r="52">
          <cell r="S52">
            <v>4268.8</v>
          </cell>
        </row>
        <row r="53">
          <cell r="S53">
            <v>3480</v>
          </cell>
        </row>
        <row r="54">
          <cell r="S54">
            <v>38016</v>
          </cell>
        </row>
        <row r="55">
          <cell r="S55">
            <v>1600</v>
          </cell>
        </row>
        <row r="56">
          <cell r="S56">
            <v>17616</v>
          </cell>
        </row>
        <row r="57">
          <cell r="S57">
            <v>24897.08</v>
          </cell>
        </row>
        <row r="58">
          <cell r="S58">
            <v>106750.28</v>
          </cell>
        </row>
        <row r="59">
          <cell r="S59">
            <v>7085</v>
          </cell>
        </row>
        <row r="60">
          <cell r="S60">
            <v>3079.7999999999997</v>
          </cell>
        </row>
        <row r="62">
          <cell r="S62">
            <v>25841.93</v>
          </cell>
        </row>
        <row r="66">
          <cell r="S66">
            <v>20880</v>
          </cell>
        </row>
        <row r="68">
          <cell r="S68">
            <v>9286.01</v>
          </cell>
        </row>
        <row r="71">
          <cell r="S71">
            <v>117624</v>
          </cell>
        </row>
        <row r="72">
          <cell r="S72">
            <v>3189.9999999999995</v>
          </cell>
        </row>
        <row r="73">
          <cell r="S73">
            <v>31407.54</v>
          </cell>
        </row>
        <row r="75">
          <cell r="S75">
            <v>30311</v>
          </cell>
        </row>
        <row r="76">
          <cell r="S76">
            <v>3859</v>
          </cell>
        </row>
        <row r="77">
          <cell r="S77">
            <v>98321.099999999991</v>
          </cell>
        </row>
        <row r="80">
          <cell r="S80">
            <v>102171.16</v>
          </cell>
        </row>
        <row r="82">
          <cell r="S82">
            <v>7318</v>
          </cell>
        </row>
        <row r="86">
          <cell r="S86">
            <v>0</v>
          </cell>
        </row>
        <row r="93">
          <cell r="S93">
            <v>17708.05</v>
          </cell>
        </row>
        <row r="94">
          <cell r="S94">
            <v>3750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</sheetNames>
    <sheetDataSet>
      <sheetData sheetId="0">
        <row r="64">
          <cell r="R64">
            <v>8000</v>
          </cell>
        </row>
        <row r="68">
          <cell r="R68">
            <v>5.8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</sheetNames>
    <sheetDataSet>
      <sheetData sheetId="0">
        <row r="11">
          <cell r="R11">
            <v>5654751.3800000008</v>
          </cell>
        </row>
        <row r="12">
          <cell r="R12">
            <v>241948.12</v>
          </cell>
        </row>
        <row r="13">
          <cell r="R13">
            <v>823826.94000000018</v>
          </cell>
        </row>
        <row r="14">
          <cell r="R14">
            <v>384934.22</v>
          </cell>
        </row>
        <row r="15">
          <cell r="R15">
            <v>186435.19</v>
          </cell>
        </row>
        <row r="16">
          <cell r="R16">
            <v>53091.040000000008</v>
          </cell>
        </row>
        <row r="17">
          <cell r="R17">
            <v>84282.03</v>
          </cell>
        </row>
        <row r="18">
          <cell r="R18">
            <v>45793.69</v>
          </cell>
        </row>
        <row r="19">
          <cell r="R19">
            <v>6393.75</v>
          </cell>
        </row>
        <row r="20">
          <cell r="R20">
            <v>341574.40000000002</v>
          </cell>
        </row>
        <row r="21">
          <cell r="R21">
            <v>96547.799999999988</v>
          </cell>
        </row>
        <row r="22">
          <cell r="R22">
            <v>26895.72</v>
          </cell>
        </row>
        <row r="23">
          <cell r="R23">
            <v>71052.19</v>
          </cell>
        </row>
        <row r="27">
          <cell r="R27">
            <v>33598.44</v>
          </cell>
        </row>
        <row r="28">
          <cell r="R28">
            <v>1044</v>
          </cell>
        </row>
        <row r="30">
          <cell r="R30">
            <v>31508.32</v>
          </cell>
        </row>
        <row r="31">
          <cell r="R31">
            <v>8241.7999999999993</v>
          </cell>
        </row>
        <row r="33">
          <cell r="R33">
            <v>1472</v>
          </cell>
        </row>
        <row r="34">
          <cell r="R34">
            <v>11053.119999999999</v>
          </cell>
        </row>
        <row r="38">
          <cell r="R38">
            <v>187</v>
          </cell>
        </row>
        <row r="39">
          <cell r="R39">
            <v>0</v>
          </cell>
        </row>
        <row r="40">
          <cell r="R40">
            <v>7740.29</v>
          </cell>
        </row>
        <row r="41">
          <cell r="R41">
            <v>6471.7799999999988</v>
          </cell>
        </row>
        <row r="42">
          <cell r="R42">
            <v>1458</v>
          </cell>
        </row>
        <row r="43">
          <cell r="R43">
            <v>0</v>
          </cell>
        </row>
        <row r="44">
          <cell r="R44">
            <v>1809.78</v>
          </cell>
        </row>
        <row r="47">
          <cell r="R47">
            <v>334.32</v>
          </cell>
        </row>
        <row r="48">
          <cell r="R48">
            <v>212126.13000000003</v>
          </cell>
        </row>
        <row r="49">
          <cell r="R49">
            <v>48970.7</v>
          </cell>
        </row>
        <row r="51">
          <cell r="R51">
            <v>31020</v>
          </cell>
        </row>
        <row r="53">
          <cell r="R53">
            <v>5235</v>
          </cell>
        </row>
        <row r="56">
          <cell r="R56">
            <v>11735.869999999999</v>
          </cell>
        </row>
        <row r="57">
          <cell r="R57">
            <v>7760.02</v>
          </cell>
        </row>
        <row r="62">
          <cell r="R62">
            <v>104093</v>
          </cell>
        </row>
        <row r="63">
          <cell r="R63">
            <v>0</v>
          </cell>
        </row>
        <row r="64">
          <cell r="R64">
            <v>0</v>
          </cell>
        </row>
        <row r="65">
          <cell r="R65">
            <v>11141.98</v>
          </cell>
        </row>
        <row r="66">
          <cell r="R66">
            <v>2355</v>
          </cell>
        </row>
        <row r="67">
          <cell r="R67">
            <v>51789.119999999995</v>
          </cell>
        </row>
        <row r="68">
          <cell r="R68">
            <v>222.33</v>
          </cell>
        </row>
        <row r="69">
          <cell r="R69">
            <v>1481.43</v>
          </cell>
        </row>
        <row r="71">
          <cell r="R71">
            <v>480</v>
          </cell>
        </row>
        <row r="72">
          <cell r="R72">
            <v>22040</v>
          </cell>
        </row>
        <row r="75">
          <cell r="R75">
            <v>3322.27</v>
          </cell>
        </row>
        <row r="76">
          <cell r="R76">
            <v>7505.2000000000007</v>
          </cell>
        </row>
        <row r="78">
          <cell r="R78">
            <v>39472</v>
          </cell>
        </row>
        <row r="79">
          <cell r="R79">
            <v>9396</v>
          </cell>
        </row>
        <row r="80">
          <cell r="R80">
            <v>3000</v>
          </cell>
        </row>
        <row r="81">
          <cell r="R81">
            <v>186812.99000000002</v>
          </cell>
        </row>
        <row r="84">
          <cell r="R84">
            <v>14937.76</v>
          </cell>
        </row>
        <row r="88">
          <cell r="R88">
            <v>20960.009999999998</v>
          </cell>
        </row>
        <row r="90">
          <cell r="R90">
            <v>5800</v>
          </cell>
        </row>
        <row r="92">
          <cell r="R92">
            <v>5081.4100000000008</v>
          </cell>
        </row>
        <row r="94">
          <cell r="R94">
            <v>274456</v>
          </cell>
        </row>
        <row r="96">
          <cell r="R96">
            <v>13492.6</v>
          </cell>
        </row>
        <row r="100">
          <cell r="R100">
            <v>95288</v>
          </cell>
        </row>
        <row r="101">
          <cell r="R101">
            <v>32494.86</v>
          </cell>
        </row>
        <row r="102">
          <cell r="R102">
            <v>123174.06000000001</v>
          </cell>
        </row>
        <row r="105">
          <cell r="R105">
            <v>216</v>
          </cell>
        </row>
        <row r="106">
          <cell r="R106">
            <v>11000</v>
          </cell>
        </row>
        <row r="111">
          <cell r="R111">
            <v>10836</v>
          </cell>
        </row>
        <row r="116">
          <cell r="R116">
            <v>4899</v>
          </cell>
        </row>
        <row r="119">
          <cell r="R119">
            <v>9000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</sheetNames>
    <sheetDataSet>
      <sheetData sheetId="0">
        <row r="17">
          <cell r="R17">
            <v>4721</v>
          </cell>
        </row>
        <row r="19">
          <cell r="R19">
            <v>0</v>
          </cell>
        </row>
        <row r="25">
          <cell r="R25">
            <v>5157.55</v>
          </cell>
        </row>
        <row r="31">
          <cell r="R31">
            <v>26449.15</v>
          </cell>
        </row>
        <row r="35">
          <cell r="R35">
            <v>2431.4699999999998</v>
          </cell>
        </row>
        <row r="52">
          <cell r="R52">
            <v>0</v>
          </cell>
        </row>
        <row r="63">
          <cell r="R63">
            <v>550191</v>
          </cell>
        </row>
        <row r="69">
          <cell r="R69">
            <v>191.4</v>
          </cell>
        </row>
        <row r="85">
          <cell r="R85">
            <v>15552</v>
          </cell>
        </row>
        <row r="87">
          <cell r="R87">
            <v>97441.85</v>
          </cell>
        </row>
        <row r="100">
          <cell r="R100">
            <v>78659.62</v>
          </cell>
        </row>
        <row r="102">
          <cell r="R102">
            <v>198661.34</v>
          </cell>
        </row>
        <row r="106">
          <cell r="R106">
            <v>368092.20999999996</v>
          </cell>
        </row>
        <row r="109">
          <cell r="R109">
            <v>30000</v>
          </cell>
        </row>
        <row r="110">
          <cell r="R110">
            <v>14814.36</v>
          </cell>
        </row>
        <row r="113">
          <cell r="R113">
            <v>151984.56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 2017"/>
    </sheetNames>
    <sheetDataSet>
      <sheetData sheetId="0">
        <row r="69">
          <cell r="R69">
            <v>52.2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4"/>
  <sheetViews>
    <sheetView topLeftCell="B1" zoomScale="120" zoomScaleNormal="120" workbookViewId="0">
      <selection activeCell="F28" sqref="F28"/>
    </sheetView>
  </sheetViews>
  <sheetFormatPr baseColWidth="10" defaultColWidth="11.42578125" defaultRowHeight="11.25"/>
  <cols>
    <col min="1" max="1" width="7.7109375" style="41" hidden="1" customWidth="1"/>
    <col min="2" max="2" width="1.42578125" style="1" customWidth="1"/>
    <col min="3" max="3" width="5.28515625" style="1" customWidth="1"/>
    <col min="4" max="4" width="9.28515625" style="1" customWidth="1"/>
    <col min="5" max="5" width="56" style="1" customWidth="1"/>
    <col min="6" max="6" width="13.5703125" style="1" customWidth="1"/>
    <col min="7" max="7" width="13.7109375" style="2" customWidth="1"/>
    <col min="8" max="8" width="1.7109375" style="1" customWidth="1"/>
    <col min="9" max="9" width="5" style="1" customWidth="1"/>
    <col min="10" max="10" width="5.28515625" style="1" customWidth="1"/>
    <col min="11" max="11" width="56" style="1" customWidth="1"/>
    <col min="12" max="12" width="14.140625" style="1" customWidth="1"/>
    <col min="13" max="13" width="12.5703125" style="1" customWidth="1"/>
    <col min="14" max="14" width="1.42578125" style="1" customWidth="1"/>
    <col min="15" max="16384" width="11.42578125" style="1"/>
  </cols>
  <sheetData>
    <row r="1" spans="1:14" ht="13.9" customHeight="1">
      <c r="A1" s="96"/>
      <c r="B1" s="166"/>
      <c r="C1" s="167"/>
      <c r="D1" s="167"/>
      <c r="E1" s="366" t="s">
        <v>554</v>
      </c>
      <c r="F1" s="366"/>
      <c r="G1" s="366"/>
      <c r="H1" s="366"/>
      <c r="I1" s="366"/>
      <c r="J1" s="366"/>
      <c r="K1" s="366"/>
      <c r="L1" s="366"/>
      <c r="M1" s="366"/>
      <c r="N1" s="174"/>
    </row>
    <row r="2" spans="1:14" ht="13.9" customHeight="1">
      <c r="A2" s="97"/>
      <c r="B2" s="168"/>
      <c r="C2" s="169"/>
      <c r="D2" s="169"/>
      <c r="E2" s="365" t="s">
        <v>127</v>
      </c>
      <c r="F2" s="365"/>
      <c r="G2" s="365"/>
      <c r="H2" s="365"/>
      <c r="I2" s="365"/>
      <c r="J2" s="365"/>
      <c r="K2" s="365"/>
      <c r="L2" s="365"/>
      <c r="M2" s="365"/>
      <c r="N2" s="175"/>
    </row>
    <row r="3" spans="1:14" ht="13.9" customHeight="1">
      <c r="A3" s="97"/>
      <c r="B3" s="168"/>
      <c r="C3" s="170"/>
      <c r="D3" s="170"/>
      <c r="E3" s="365" t="s">
        <v>573</v>
      </c>
      <c r="F3" s="365"/>
      <c r="G3" s="365"/>
      <c r="H3" s="365"/>
      <c r="I3" s="365"/>
      <c r="J3" s="365"/>
      <c r="K3" s="365"/>
      <c r="L3" s="365"/>
      <c r="M3" s="365"/>
      <c r="N3" s="175"/>
    </row>
    <row r="4" spans="1:14" ht="14.25" customHeight="1">
      <c r="A4" s="98"/>
      <c r="B4" s="171"/>
      <c r="C4" s="172"/>
      <c r="D4" s="172"/>
      <c r="E4" s="376" t="s">
        <v>4</v>
      </c>
      <c r="F4" s="376"/>
      <c r="G4" s="376"/>
      <c r="H4" s="376"/>
      <c r="I4" s="376"/>
      <c r="J4" s="376"/>
      <c r="K4" s="376"/>
      <c r="L4" s="376"/>
      <c r="M4" s="376"/>
      <c r="N4" s="176"/>
    </row>
    <row r="5" spans="1:14" ht="13.9" hidden="1" customHeight="1">
      <c r="B5" s="93"/>
      <c r="C5" s="94"/>
      <c r="D5" s="94" t="s">
        <v>5</v>
      </c>
      <c r="E5" s="375" t="s">
        <v>4</v>
      </c>
      <c r="F5" s="375"/>
      <c r="G5" s="375"/>
      <c r="H5" s="375"/>
      <c r="I5" s="375"/>
      <c r="J5" s="375"/>
      <c r="K5" s="375"/>
      <c r="L5" s="375"/>
      <c r="M5" s="375"/>
      <c r="N5" s="95"/>
    </row>
    <row r="6" spans="1:14" ht="7.9" customHeight="1">
      <c r="B6" s="3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3"/>
    </row>
    <row r="7" spans="1:14" s="19" customFormat="1" ht="14.25" customHeight="1">
      <c r="A7" s="42"/>
      <c r="B7" s="166"/>
      <c r="C7" s="369" t="s">
        <v>128</v>
      </c>
      <c r="D7" s="369"/>
      <c r="E7" s="370"/>
      <c r="F7" s="367" t="s">
        <v>574</v>
      </c>
      <c r="G7" s="362" t="s">
        <v>575</v>
      </c>
      <c r="H7" s="373"/>
      <c r="I7" s="369" t="s">
        <v>128</v>
      </c>
      <c r="J7" s="369"/>
      <c r="K7" s="370"/>
      <c r="L7" s="367" t="s">
        <v>576</v>
      </c>
      <c r="M7" s="361" t="s">
        <v>577</v>
      </c>
      <c r="N7" s="362"/>
    </row>
    <row r="8" spans="1:14" s="20" customFormat="1" ht="18" customHeight="1">
      <c r="A8" s="43"/>
      <c r="B8" s="173"/>
      <c r="C8" s="371"/>
      <c r="D8" s="371"/>
      <c r="E8" s="372"/>
      <c r="F8" s="368"/>
      <c r="G8" s="364"/>
      <c r="H8" s="374"/>
      <c r="I8" s="371"/>
      <c r="J8" s="371"/>
      <c r="K8" s="372"/>
      <c r="L8" s="368"/>
      <c r="M8" s="363"/>
      <c r="N8" s="364"/>
    </row>
    <row r="9" spans="1:14">
      <c r="B9" s="13"/>
      <c r="C9" s="21" t="s">
        <v>62</v>
      </c>
      <c r="D9" s="22"/>
      <c r="E9" s="23"/>
      <c r="F9" s="30"/>
      <c r="G9" s="32"/>
      <c r="H9" s="33"/>
      <c r="I9" s="21" t="s">
        <v>74</v>
      </c>
      <c r="J9" s="21"/>
      <c r="K9" s="23"/>
      <c r="L9" s="30"/>
      <c r="M9" s="33"/>
      <c r="N9" s="14"/>
    </row>
    <row r="10" spans="1:14">
      <c r="B10" s="15"/>
      <c r="C10" s="9" t="s">
        <v>63</v>
      </c>
      <c r="D10" s="9"/>
      <c r="E10" s="24"/>
      <c r="F10" s="44"/>
      <c r="G10" s="44"/>
      <c r="H10" s="34"/>
      <c r="I10" s="9" t="s">
        <v>75</v>
      </c>
      <c r="J10" s="9"/>
      <c r="K10" s="24"/>
      <c r="L10" s="31"/>
      <c r="M10" s="34"/>
      <c r="N10" s="16"/>
    </row>
    <row r="11" spans="1:14">
      <c r="B11" s="15"/>
      <c r="C11" s="9" t="s">
        <v>372</v>
      </c>
      <c r="D11" s="7"/>
      <c r="E11" s="24"/>
      <c r="F11" s="267">
        <f>SUM(F12:F18)</f>
        <v>2484639.48</v>
      </c>
      <c r="G11" s="267">
        <f>SUM(G12:G18)</f>
        <v>3597048.78</v>
      </c>
      <c r="H11" s="34"/>
      <c r="I11" s="9" t="s">
        <v>381</v>
      </c>
      <c r="J11" s="7"/>
      <c r="K11" s="24"/>
      <c r="L11" s="267">
        <f>SUM(L12:L20)</f>
        <v>210366.67</v>
      </c>
      <c r="M11" s="271">
        <f>SUM(M12:M20)</f>
        <v>262995.90000000002</v>
      </c>
      <c r="N11" s="16"/>
    </row>
    <row r="12" spans="1:14" ht="12" customHeight="1">
      <c r="B12" s="15"/>
      <c r="C12" s="10" t="s">
        <v>6</v>
      </c>
      <c r="D12" s="7" t="s">
        <v>3</v>
      </c>
      <c r="E12" s="24"/>
      <c r="F12" s="268">
        <v>0</v>
      </c>
      <c r="G12" s="268">
        <v>0</v>
      </c>
      <c r="H12" s="34"/>
      <c r="I12" s="10" t="s">
        <v>6</v>
      </c>
      <c r="J12" s="7" t="s">
        <v>130</v>
      </c>
      <c r="K12" s="24"/>
      <c r="L12" s="268">
        <v>0</v>
      </c>
      <c r="M12" s="272">
        <v>0</v>
      </c>
      <c r="N12" s="16"/>
    </row>
    <row r="13" spans="1:14">
      <c r="B13" s="15"/>
      <c r="C13" s="10" t="s">
        <v>7</v>
      </c>
      <c r="D13" s="7" t="s">
        <v>2</v>
      </c>
      <c r="E13" s="24"/>
      <c r="F13" s="268">
        <v>2484639.48</v>
      </c>
      <c r="G13" s="268">
        <v>3597048.78</v>
      </c>
      <c r="H13" s="34"/>
      <c r="I13" s="10" t="s">
        <v>7</v>
      </c>
      <c r="J13" s="7" t="s">
        <v>0</v>
      </c>
      <c r="K13" s="24"/>
      <c r="L13" s="268">
        <v>9541.98</v>
      </c>
      <c r="M13" s="272">
        <v>29125</v>
      </c>
      <c r="N13" s="16"/>
    </row>
    <row r="14" spans="1:14">
      <c r="B14" s="15"/>
      <c r="C14" s="10" t="s">
        <v>8</v>
      </c>
      <c r="D14" s="7" t="s">
        <v>1</v>
      </c>
      <c r="E14" s="24"/>
      <c r="F14" s="268">
        <v>0</v>
      </c>
      <c r="G14" s="268">
        <v>0</v>
      </c>
      <c r="H14" s="34"/>
      <c r="I14" s="10" t="s">
        <v>8</v>
      </c>
      <c r="J14" s="7" t="s">
        <v>131</v>
      </c>
      <c r="K14" s="24"/>
      <c r="L14" s="268">
        <v>0</v>
      </c>
      <c r="M14" s="272">
        <v>0</v>
      </c>
      <c r="N14" s="16"/>
    </row>
    <row r="15" spans="1:14">
      <c r="B15" s="15"/>
      <c r="C15" s="10" t="s">
        <v>9</v>
      </c>
      <c r="D15" s="7" t="s">
        <v>42</v>
      </c>
      <c r="E15" s="24"/>
      <c r="F15" s="268">
        <v>0</v>
      </c>
      <c r="G15" s="268">
        <v>0</v>
      </c>
      <c r="H15" s="34"/>
      <c r="I15" s="10" t="s">
        <v>9</v>
      </c>
      <c r="J15" s="7" t="s">
        <v>132</v>
      </c>
      <c r="K15" s="24"/>
      <c r="L15" s="268">
        <v>0</v>
      </c>
      <c r="M15" s="272">
        <v>0</v>
      </c>
      <c r="N15" s="16"/>
    </row>
    <row r="16" spans="1:14">
      <c r="B16" s="15"/>
      <c r="C16" s="10" t="s">
        <v>10</v>
      </c>
      <c r="D16" s="7" t="s">
        <v>43</v>
      </c>
      <c r="E16" s="24"/>
      <c r="F16" s="268">
        <v>0</v>
      </c>
      <c r="G16" s="268">
        <v>0</v>
      </c>
      <c r="H16" s="34"/>
      <c r="I16" s="10" t="s">
        <v>10</v>
      </c>
      <c r="J16" s="7" t="s">
        <v>133</v>
      </c>
      <c r="K16" s="24"/>
      <c r="L16" s="268">
        <v>0</v>
      </c>
      <c r="M16" s="272">
        <v>0</v>
      </c>
      <c r="N16" s="16"/>
    </row>
    <row r="17" spans="1:14">
      <c r="B17" s="15"/>
      <c r="C17" s="10" t="s">
        <v>11</v>
      </c>
      <c r="D17" s="7" t="s">
        <v>44</v>
      </c>
      <c r="E17" s="24"/>
      <c r="F17" s="268">
        <v>0</v>
      </c>
      <c r="G17" s="268">
        <v>0</v>
      </c>
      <c r="H17" s="34"/>
      <c r="I17" s="10" t="s">
        <v>11</v>
      </c>
      <c r="J17" s="7" t="s">
        <v>134</v>
      </c>
      <c r="K17" s="24"/>
      <c r="L17" s="268">
        <v>0</v>
      </c>
      <c r="M17" s="272">
        <v>0</v>
      </c>
      <c r="N17" s="16"/>
    </row>
    <row r="18" spans="1:14">
      <c r="B18" s="15"/>
      <c r="C18" s="10" t="s">
        <v>12</v>
      </c>
      <c r="D18" s="7" t="s">
        <v>45</v>
      </c>
      <c r="E18" s="24"/>
      <c r="F18" s="268">
        <v>0</v>
      </c>
      <c r="G18" s="268">
        <v>0</v>
      </c>
      <c r="H18" s="34"/>
      <c r="I18" s="10" t="s">
        <v>12</v>
      </c>
      <c r="J18" s="7" t="s">
        <v>135</v>
      </c>
      <c r="K18" s="24"/>
      <c r="L18" s="268">
        <v>0</v>
      </c>
      <c r="M18" s="272">
        <v>0</v>
      </c>
      <c r="N18" s="16"/>
    </row>
    <row r="19" spans="1:14">
      <c r="B19" s="15"/>
      <c r="C19" s="9" t="s">
        <v>373</v>
      </c>
      <c r="D19" s="7"/>
      <c r="E19" s="24"/>
      <c r="F19" s="267">
        <f>+F20+F21+F22+F23+F25+F26</f>
        <v>6991.26</v>
      </c>
      <c r="G19" s="267">
        <f>+G20+G21+G22+G23+G24+G25+G26</f>
        <v>34260.85</v>
      </c>
      <c r="H19" s="35"/>
      <c r="I19" s="10" t="s">
        <v>76</v>
      </c>
      <c r="J19" s="7" t="s">
        <v>136</v>
      </c>
      <c r="K19" s="24"/>
      <c r="L19" s="268">
        <v>0</v>
      </c>
      <c r="M19" s="272">
        <v>0</v>
      </c>
      <c r="N19" s="16"/>
    </row>
    <row r="20" spans="1:14">
      <c r="B20" s="15"/>
      <c r="C20" s="10" t="s">
        <v>13</v>
      </c>
      <c r="D20" s="7" t="s">
        <v>46</v>
      </c>
      <c r="E20" s="24"/>
      <c r="F20" s="268">
        <v>0</v>
      </c>
      <c r="G20" s="268">
        <v>0</v>
      </c>
      <c r="H20" s="34"/>
      <c r="I20" s="10" t="s">
        <v>77</v>
      </c>
      <c r="J20" s="7" t="s">
        <v>137</v>
      </c>
      <c r="K20" s="24"/>
      <c r="L20" s="268">
        <v>200824.69</v>
      </c>
      <c r="M20" s="272">
        <v>233870.9</v>
      </c>
      <c r="N20" s="16"/>
    </row>
    <row r="21" spans="1:14">
      <c r="B21" s="15"/>
      <c r="C21" s="10" t="s">
        <v>14</v>
      </c>
      <c r="D21" s="7" t="s">
        <v>47</v>
      </c>
      <c r="E21" s="24"/>
      <c r="F21" s="268">
        <v>0</v>
      </c>
      <c r="G21" s="268">
        <v>0</v>
      </c>
      <c r="H21" s="34"/>
      <c r="I21" s="9" t="s">
        <v>382</v>
      </c>
      <c r="J21" s="7"/>
      <c r="K21" s="24"/>
      <c r="L21" s="267">
        <f>+L22+L23+L24</f>
        <v>0</v>
      </c>
      <c r="M21" s="271">
        <f>+M22+M23+M24</f>
        <v>0</v>
      </c>
      <c r="N21" s="16"/>
    </row>
    <row r="22" spans="1:14">
      <c r="B22" s="15"/>
      <c r="C22" s="10" t="s">
        <v>15</v>
      </c>
      <c r="D22" s="7" t="s">
        <v>48</v>
      </c>
      <c r="E22" s="24"/>
      <c r="F22" s="268">
        <v>3288.03</v>
      </c>
      <c r="G22" s="268">
        <v>32037.65</v>
      </c>
      <c r="H22" s="34"/>
      <c r="I22" s="10" t="s">
        <v>13</v>
      </c>
      <c r="J22" s="7" t="s">
        <v>78</v>
      </c>
      <c r="K22" s="24"/>
      <c r="L22" s="267">
        <v>0</v>
      </c>
      <c r="M22" s="271">
        <v>0</v>
      </c>
      <c r="N22" s="16"/>
    </row>
    <row r="23" spans="1:14">
      <c r="B23" s="15"/>
      <c r="C23" s="10" t="s">
        <v>16</v>
      </c>
      <c r="D23" s="7" t="s">
        <v>49</v>
      </c>
      <c r="E23" s="24"/>
      <c r="F23" s="268">
        <v>0</v>
      </c>
      <c r="G23" s="268">
        <v>0</v>
      </c>
      <c r="H23" s="34"/>
      <c r="I23" s="10" t="s">
        <v>14</v>
      </c>
      <c r="J23" s="7" t="s">
        <v>79</v>
      </c>
      <c r="K23" s="24"/>
      <c r="L23" s="267">
        <v>0</v>
      </c>
      <c r="M23" s="271">
        <v>0</v>
      </c>
      <c r="N23" s="16"/>
    </row>
    <row r="24" spans="1:14">
      <c r="B24" s="15"/>
      <c r="C24" s="10" t="s">
        <v>17</v>
      </c>
      <c r="D24" s="7" t="s">
        <v>50</v>
      </c>
      <c r="E24" s="24"/>
      <c r="F24" s="268">
        <v>0</v>
      </c>
      <c r="G24" s="268">
        <v>0</v>
      </c>
      <c r="H24" s="34"/>
      <c r="I24" s="10" t="s">
        <v>15</v>
      </c>
      <c r="J24" s="7" t="s">
        <v>80</v>
      </c>
      <c r="K24" s="24"/>
      <c r="L24" s="267">
        <v>0</v>
      </c>
      <c r="M24" s="271">
        <v>0</v>
      </c>
      <c r="N24" s="16"/>
    </row>
    <row r="25" spans="1:14">
      <c r="B25" s="15"/>
      <c r="C25" s="10" t="s">
        <v>18</v>
      </c>
      <c r="D25" s="7" t="s">
        <v>51</v>
      </c>
      <c r="E25" s="24"/>
      <c r="F25" s="268">
        <v>0</v>
      </c>
      <c r="G25" s="268">
        <v>0</v>
      </c>
      <c r="H25" s="34"/>
      <c r="I25" s="9" t="s">
        <v>383</v>
      </c>
      <c r="J25" s="7"/>
      <c r="K25" s="24"/>
      <c r="L25" s="267">
        <f>+L26+L27</f>
        <v>0</v>
      </c>
      <c r="M25" s="271">
        <f>+M26+M27</f>
        <v>0</v>
      </c>
      <c r="N25" s="16"/>
    </row>
    <row r="26" spans="1:14">
      <c r="B26" s="15"/>
      <c r="C26" s="10" t="s">
        <v>61</v>
      </c>
      <c r="D26" s="7" t="s">
        <v>52</v>
      </c>
      <c r="E26" s="24"/>
      <c r="F26" s="268">
        <v>3703.23</v>
      </c>
      <c r="G26" s="268">
        <v>2223.1999999999998</v>
      </c>
      <c r="H26" s="34"/>
      <c r="I26" s="10" t="s">
        <v>21</v>
      </c>
      <c r="J26" s="7" t="s">
        <v>82</v>
      </c>
      <c r="K26" s="24"/>
      <c r="L26" s="268">
        <v>0</v>
      </c>
      <c r="M26" s="272">
        <v>0</v>
      </c>
      <c r="N26" s="16"/>
    </row>
    <row r="27" spans="1:14">
      <c r="B27" s="15"/>
      <c r="C27" s="9" t="s">
        <v>374</v>
      </c>
      <c r="D27" s="7"/>
      <c r="E27" s="24"/>
      <c r="F27" s="267">
        <f>+F28+F30+F31+F32</f>
        <v>62294</v>
      </c>
      <c r="G27" s="267">
        <f>+G28+G29+G30+G31+G32</f>
        <v>62774</v>
      </c>
      <c r="H27" s="34"/>
      <c r="I27" s="10" t="s">
        <v>22</v>
      </c>
      <c r="J27" s="7" t="s">
        <v>81</v>
      </c>
      <c r="K27" s="24"/>
      <c r="L27" s="268">
        <v>0</v>
      </c>
      <c r="M27" s="272">
        <v>0</v>
      </c>
      <c r="N27" s="16"/>
    </row>
    <row r="28" spans="1:14">
      <c r="A28" s="41" t="s">
        <v>138</v>
      </c>
      <c r="B28" s="15"/>
      <c r="C28" s="10" t="s">
        <v>21</v>
      </c>
      <c r="D28" s="7" t="s">
        <v>53</v>
      </c>
      <c r="E28" s="24"/>
      <c r="F28" s="268">
        <v>0</v>
      </c>
      <c r="G28" s="268">
        <v>480</v>
      </c>
      <c r="H28" s="35"/>
      <c r="I28" s="9" t="s">
        <v>83</v>
      </c>
      <c r="J28" s="7"/>
      <c r="K28" s="24"/>
      <c r="L28" s="267">
        <v>0</v>
      </c>
      <c r="M28" s="271">
        <v>0</v>
      </c>
      <c r="N28" s="16"/>
    </row>
    <row r="29" spans="1:14">
      <c r="A29" s="41" t="s">
        <v>139</v>
      </c>
      <c r="B29" s="15"/>
      <c r="C29" s="10" t="s">
        <v>22</v>
      </c>
      <c r="D29" s="7" t="s">
        <v>54</v>
      </c>
      <c r="E29" s="24"/>
      <c r="F29" s="268">
        <v>0</v>
      </c>
      <c r="G29" s="268">
        <v>0</v>
      </c>
      <c r="H29" s="34"/>
      <c r="I29" s="9" t="s">
        <v>384</v>
      </c>
      <c r="J29" s="9"/>
      <c r="K29" s="36"/>
      <c r="L29" s="267">
        <f>+L30+L31+L32</f>
        <v>0</v>
      </c>
      <c r="M29" s="271">
        <f>+M30+M31+M32</f>
        <v>0</v>
      </c>
      <c r="N29" s="16"/>
    </row>
    <row r="30" spans="1:14">
      <c r="A30" s="41" t="s">
        <v>140</v>
      </c>
      <c r="B30" s="15"/>
      <c r="C30" s="10" t="s">
        <v>23</v>
      </c>
      <c r="D30" s="7" t="s">
        <v>55</v>
      </c>
      <c r="E30" s="24"/>
      <c r="F30" s="268">
        <v>0</v>
      </c>
      <c r="G30" s="268">
        <v>0</v>
      </c>
      <c r="H30" s="34"/>
      <c r="I30" s="10" t="s">
        <v>84</v>
      </c>
      <c r="J30" s="7" t="s">
        <v>87</v>
      </c>
      <c r="K30" s="36"/>
      <c r="L30" s="268">
        <v>0</v>
      </c>
      <c r="M30" s="272">
        <v>0</v>
      </c>
      <c r="N30" s="16"/>
    </row>
    <row r="31" spans="1:14" ht="10.15" customHeight="1">
      <c r="A31" s="41" t="s">
        <v>141</v>
      </c>
      <c r="B31" s="15"/>
      <c r="C31" s="10" t="s">
        <v>24</v>
      </c>
      <c r="D31" s="7" t="s">
        <v>19</v>
      </c>
      <c r="E31" s="24"/>
      <c r="F31" s="268">
        <v>0</v>
      </c>
      <c r="G31" s="268">
        <v>0</v>
      </c>
      <c r="H31" s="34"/>
      <c r="I31" s="10" t="s">
        <v>85</v>
      </c>
      <c r="J31" s="7" t="s">
        <v>88</v>
      </c>
      <c r="K31" s="36"/>
      <c r="L31" s="268">
        <v>0</v>
      </c>
      <c r="M31" s="272">
        <v>0</v>
      </c>
      <c r="N31" s="16"/>
    </row>
    <row r="32" spans="1:14" ht="10.9" customHeight="1">
      <c r="A32" s="41" t="s">
        <v>142</v>
      </c>
      <c r="B32" s="15"/>
      <c r="C32" s="10" t="s">
        <v>25</v>
      </c>
      <c r="D32" s="7" t="s">
        <v>20</v>
      </c>
      <c r="E32" s="24"/>
      <c r="F32" s="268">
        <v>62294</v>
      </c>
      <c r="G32" s="268">
        <v>62294</v>
      </c>
      <c r="H32" s="34"/>
      <c r="I32" s="10" t="s">
        <v>86</v>
      </c>
      <c r="J32" s="7" t="s">
        <v>89</v>
      </c>
      <c r="K32" s="24"/>
      <c r="L32" s="268">
        <v>0</v>
      </c>
      <c r="M32" s="272">
        <v>0</v>
      </c>
      <c r="N32" s="16"/>
    </row>
    <row r="33" spans="1:14">
      <c r="B33" s="15"/>
      <c r="C33" s="9" t="s">
        <v>375</v>
      </c>
      <c r="D33" s="7"/>
      <c r="E33" s="24"/>
      <c r="F33" s="267">
        <f>SUM(F34:F38)</f>
        <v>0</v>
      </c>
      <c r="G33" s="267">
        <f>SUM(G34:G38)</f>
        <v>0</v>
      </c>
      <c r="H33" s="34"/>
      <c r="I33" s="9" t="s">
        <v>385</v>
      </c>
      <c r="J33" s="7"/>
      <c r="K33" s="24"/>
      <c r="L33" s="267">
        <f>+L34+L35+L36+L37+L38+L39</f>
        <v>0</v>
      </c>
      <c r="M33" s="271">
        <f>+M34+M35+M36+M37+M38+M39</f>
        <v>0</v>
      </c>
      <c r="N33" s="16"/>
    </row>
    <row r="34" spans="1:14">
      <c r="A34" s="41" t="s">
        <v>143</v>
      </c>
      <c r="B34" s="15"/>
      <c r="C34" s="10" t="s">
        <v>26</v>
      </c>
      <c r="D34" s="7" t="s">
        <v>56</v>
      </c>
      <c r="E34" s="24"/>
      <c r="F34" s="268">
        <v>0</v>
      </c>
      <c r="G34" s="268">
        <v>0</v>
      </c>
      <c r="H34" s="34"/>
      <c r="I34" s="10" t="s">
        <v>32</v>
      </c>
      <c r="J34" s="7" t="s">
        <v>93</v>
      </c>
      <c r="K34" s="24"/>
      <c r="L34" s="268">
        <v>0</v>
      </c>
      <c r="M34" s="272">
        <v>0</v>
      </c>
      <c r="N34" s="16"/>
    </row>
    <row r="35" spans="1:14">
      <c r="A35" s="41" t="s">
        <v>144</v>
      </c>
      <c r="B35" s="15"/>
      <c r="C35" s="10" t="s">
        <v>27</v>
      </c>
      <c r="D35" s="7" t="s">
        <v>57</v>
      </c>
      <c r="E35" s="24"/>
      <c r="F35" s="268">
        <v>0</v>
      </c>
      <c r="G35" s="268">
        <v>0</v>
      </c>
      <c r="H35" s="34"/>
      <c r="I35" s="10" t="s">
        <v>33</v>
      </c>
      <c r="J35" s="7" t="s">
        <v>94</v>
      </c>
      <c r="K35" s="24"/>
      <c r="L35" s="268">
        <v>0</v>
      </c>
      <c r="M35" s="272">
        <v>0</v>
      </c>
      <c r="N35" s="16"/>
    </row>
    <row r="36" spans="1:14">
      <c r="A36" s="41" t="s">
        <v>145</v>
      </c>
      <c r="B36" s="15"/>
      <c r="C36" s="10" t="s">
        <v>28</v>
      </c>
      <c r="D36" s="7" t="s">
        <v>58</v>
      </c>
      <c r="E36" s="24"/>
      <c r="F36" s="268">
        <v>0</v>
      </c>
      <c r="G36" s="268">
        <v>0</v>
      </c>
      <c r="H36" s="34"/>
      <c r="I36" s="10" t="s">
        <v>90</v>
      </c>
      <c r="J36" s="7" t="s">
        <v>95</v>
      </c>
      <c r="K36" s="24"/>
      <c r="L36" s="268">
        <v>0</v>
      </c>
      <c r="M36" s="272">
        <v>0</v>
      </c>
      <c r="N36" s="16"/>
    </row>
    <row r="37" spans="1:14">
      <c r="A37" s="41" t="s">
        <v>147</v>
      </c>
      <c r="B37" s="15"/>
      <c r="C37" s="10" t="s">
        <v>29</v>
      </c>
      <c r="D37" s="7" t="s">
        <v>59</v>
      </c>
      <c r="E37" s="24"/>
      <c r="F37" s="268">
        <v>0</v>
      </c>
      <c r="G37" s="268">
        <v>0</v>
      </c>
      <c r="H37" s="34"/>
      <c r="I37" s="10" t="s">
        <v>91</v>
      </c>
      <c r="J37" s="7" t="s">
        <v>96</v>
      </c>
      <c r="K37" s="24"/>
      <c r="L37" s="268">
        <v>0</v>
      </c>
      <c r="M37" s="272">
        <v>0</v>
      </c>
      <c r="N37" s="16"/>
    </row>
    <row r="38" spans="1:14">
      <c r="A38" s="41" t="s">
        <v>146</v>
      </c>
      <c r="B38" s="15"/>
      <c r="C38" s="10" t="s">
        <v>30</v>
      </c>
      <c r="D38" s="7" t="s">
        <v>60</v>
      </c>
      <c r="E38" s="24"/>
      <c r="F38" s="268">
        <v>0</v>
      </c>
      <c r="G38" s="268">
        <v>0</v>
      </c>
      <c r="H38" s="35"/>
      <c r="I38" s="10" t="s">
        <v>92</v>
      </c>
      <c r="J38" s="7" t="s">
        <v>97</v>
      </c>
      <c r="K38" s="24"/>
      <c r="L38" s="268">
        <v>0</v>
      </c>
      <c r="M38" s="272">
        <v>0</v>
      </c>
      <c r="N38" s="16"/>
    </row>
    <row r="39" spans="1:14">
      <c r="B39" s="15"/>
      <c r="C39" s="9" t="s">
        <v>31</v>
      </c>
      <c r="D39" s="7"/>
      <c r="E39" s="24"/>
      <c r="F39" s="267"/>
      <c r="G39" s="267"/>
      <c r="H39" s="34"/>
      <c r="I39" s="10" t="s">
        <v>98</v>
      </c>
      <c r="J39" s="7" t="s">
        <v>99</v>
      </c>
      <c r="K39" s="24"/>
      <c r="L39" s="268">
        <v>0</v>
      </c>
      <c r="M39" s="272">
        <v>0</v>
      </c>
      <c r="N39" s="16"/>
    </row>
    <row r="40" spans="1:14">
      <c r="B40" s="15"/>
      <c r="C40" s="9" t="s">
        <v>376</v>
      </c>
      <c r="D40" s="7"/>
      <c r="E40" s="24"/>
      <c r="F40" s="267">
        <f>SUM(F41:F42)</f>
        <v>0</v>
      </c>
      <c r="G40" s="267">
        <f>SUM(G41:G42)</f>
        <v>0</v>
      </c>
      <c r="H40" s="34"/>
      <c r="I40" s="9" t="s">
        <v>386</v>
      </c>
      <c r="J40" s="7"/>
      <c r="K40" s="24"/>
      <c r="L40" s="267">
        <f>+L41+L42+L43</f>
        <v>0</v>
      </c>
      <c r="M40" s="271">
        <f>+M41+M42+M43</f>
        <v>0</v>
      </c>
      <c r="N40" s="16"/>
    </row>
    <row r="41" spans="1:14">
      <c r="B41" s="15"/>
      <c r="C41" s="10" t="s">
        <v>32</v>
      </c>
      <c r="D41" s="7" t="s">
        <v>129</v>
      </c>
      <c r="E41" s="24"/>
      <c r="F41" s="268">
        <v>0</v>
      </c>
      <c r="G41" s="268">
        <v>0</v>
      </c>
      <c r="H41" s="34"/>
      <c r="I41" s="10" t="s">
        <v>35</v>
      </c>
      <c r="J41" s="7" t="s">
        <v>100</v>
      </c>
      <c r="K41" s="24"/>
      <c r="L41" s="268">
        <v>0</v>
      </c>
      <c r="M41" s="272">
        <v>0</v>
      </c>
      <c r="N41" s="16"/>
    </row>
    <row r="42" spans="1:14">
      <c r="B42" s="15"/>
      <c r="C42" s="10" t="s">
        <v>33</v>
      </c>
      <c r="D42" s="7" t="s">
        <v>34</v>
      </c>
      <c r="E42" s="24"/>
      <c r="F42" s="268">
        <v>0</v>
      </c>
      <c r="G42" s="268">
        <v>0</v>
      </c>
      <c r="H42" s="34"/>
      <c r="I42" s="10" t="s">
        <v>36</v>
      </c>
      <c r="J42" s="7" t="s">
        <v>101</v>
      </c>
      <c r="K42" s="24"/>
      <c r="L42" s="268">
        <v>0</v>
      </c>
      <c r="M42" s="272">
        <v>0</v>
      </c>
      <c r="N42" s="16"/>
    </row>
    <row r="43" spans="1:14">
      <c r="B43" s="15"/>
      <c r="C43" s="9" t="s">
        <v>377</v>
      </c>
      <c r="D43" s="7"/>
      <c r="E43" s="24"/>
      <c r="F43" s="267">
        <f>SUM(F44:F47)</f>
        <v>0</v>
      </c>
      <c r="G43" s="267">
        <f>SUM(G44:G48)</f>
        <v>0</v>
      </c>
      <c r="H43" s="34"/>
      <c r="I43" s="10" t="s">
        <v>37</v>
      </c>
      <c r="J43" s="7" t="s">
        <v>102</v>
      </c>
      <c r="K43" s="24"/>
      <c r="L43" s="268">
        <v>0</v>
      </c>
      <c r="M43" s="272">
        <v>0</v>
      </c>
      <c r="N43" s="16"/>
    </row>
    <row r="44" spans="1:14">
      <c r="B44" s="15"/>
      <c r="C44" s="10" t="s">
        <v>35</v>
      </c>
      <c r="D44" s="7" t="s">
        <v>39</v>
      </c>
      <c r="E44" s="24"/>
      <c r="F44" s="268">
        <v>0</v>
      </c>
      <c r="G44" s="268">
        <v>0</v>
      </c>
      <c r="H44" s="35"/>
      <c r="I44" s="9" t="s">
        <v>387</v>
      </c>
      <c r="J44" s="7"/>
      <c r="K44" s="24"/>
      <c r="L44" s="273">
        <f>+L45+L46+L47</f>
        <v>0</v>
      </c>
      <c r="M44" s="274">
        <f>+M45+M46+M47</f>
        <v>0</v>
      </c>
      <c r="N44" s="16"/>
    </row>
    <row r="45" spans="1:14">
      <c r="B45" s="15"/>
      <c r="C45" s="10" t="s">
        <v>36</v>
      </c>
      <c r="D45" s="7" t="s">
        <v>148</v>
      </c>
      <c r="E45" s="24"/>
      <c r="F45" s="268">
        <v>0</v>
      </c>
      <c r="G45" s="268">
        <v>0</v>
      </c>
      <c r="H45" s="34"/>
      <c r="I45" s="10" t="s">
        <v>103</v>
      </c>
      <c r="J45" s="7" t="s">
        <v>106</v>
      </c>
      <c r="K45" s="24"/>
      <c r="L45" s="268">
        <v>0</v>
      </c>
      <c r="M45" s="272">
        <v>0</v>
      </c>
      <c r="N45" s="16"/>
    </row>
    <row r="46" spans="1:14">
      <c r="B46" s="15"/>
      <c r="C46" s="10" t="s">
        <v>37</v>
      </c>
      <c r="D46" s="7" t="s">
        <v>40</v>
      </c>
      <c r="E46" s="24"/>
      <c r="F46" s="268">
        <v>0</v>
      </c>
      <c r="G46" s="268">
        <v>0</v>
      </c>
      <c r="H46" s="34"/>
      <c r="I46" s="10" t="s">
        <v>104</v>
      </c>
      <c r="J46" s="7" t="s">
        <v>107</v>
      </c>
      <c r="K46" s="24"/>
      <c r="L46" s="268">
        <v>0</v>
      </c>
      <c r="M46" s="272">
        <v>0</v>
      </c>
      <c r="N46" s="16"/>
    </row>
    <row r="47" spans="1:14">
      <c r="B47" s="15"/>
      <c r="C47" s="10" t="s">
        <v>38</v>
      </c>
      <c r="D47" s="7" t="s">
        <v>41</v>
      </c>
      <c r="E47" s="24"/>
      <c r="F47" s="268">
        <v>0</v>
      </c>
      <c r="G47" s="268">
        <v>0</v>
      </c>
      <c r="H47" s="34"/>
      <c r="I47" s="10" t="s">
        <v>105</v>
      </c>
      <c r="J47" s="7" t="s">
        <v>108</v>
      </c>
      <c r="K47" s="24"/>
      <c r="L47" s="268">
        <v>0</v>
      </c>
      <c r="M47" s="272">
        <v>0</v>
      </c>
      <c r="N47" s="16"/>
    </row>
    <row r="48" spans="1:14">
      <c r="B48" s="15"/>
      <c r="C48" s="7"/>
      <c r="D48" s="7"/>
      <c r="E48" s="24"/>
      <c r="F48" s="268"/>
      <c r="G48" s="268"/>
      <c r="H48" s="34"/>
      <c r="I48" s="9" t="s">
        <v>388</v>
      </c>
      <c r="J48" s="9"/>
      <c r="K48" s="24"/>
      <c r="L48" s="267">
        <f>+L11+L21+L25+L28+L29+L33+L40+L44</f>
        <v>210366.67</v>
      </c>
      <c r="M48" s="271">
        <f>+M11+M21+M25+M28+M29+M33+M40+M44</f>
        <v>262995.90000000002</v>
      </c>
      <c r="N48" s="40"/>
    </row>
    <row r="49" spans="2:14">
      <c r="B49" s="15"/>
      <c r="C49" s="11" t="s">
        <v>378</v>
      </c>
      <c r="D49" s="11"/>
      <c r="E49" s="25"/>
      <c r="F49" s="267">
        <f>F11+F19+F27+F33+F39+F43</f>
        <v>2553924.7399999998</v>
      </c>
      <c r="G49" s="267">
        <f>G11+G19+G27+G33+G39+G43</f>
        <v>3694083.63</v>
      </c>
      <c r="H49" s="34"/>
      <c r="I49" s="3"/>
      <c r="J49" s="7"/>
      <c r="K49" s="24"/>
      <c r="L49" s="269"/>
      <c r="M49" s="275"/>
      <c r="N49" s="16"/>
    </row>
    <row r="50" spans="2:14">
      <c r="B50" s="15"/>
      <c r="C50" s="7"/>
      <c r="D50" s="7"/>
      <c r="E50" s="24"/>
      <c r="F50" s="269"/>
      <c r="G50" s="269"/>
      <c r="H50" s="34"/>
      <c r="I50" s="9" t="s">
        <v>109</v>
      </c>
      <c r="J50" s="9"/>
      <c r="K50" s="24"/>
      <c r="L50" s="268"/>
      <c r="M50" s="272"/>
      <c r="N50" s="16"/>
    </row>
    <row r="51" spans="2:14">
      <c r="B51" s="15"/>
      <c r="C51" s="9" t="s">
        <v>64</v>
      </c>
      <c r="D51" s="7"/>
      <c r="E51" s="24"/>
      <c r="F51" s="268"/>
      <c r="G51" s="268"/>
      <c r="H51" s="34"/>
      <c r="I51" s="7" t="s">
        <v>110</v>
      </c>
      <c r="J51" s="7"/>
      <c r="K51" s="24"/>
      <c r="L51" s="268"/>
      <c r="M51" s="272"/>
      <c r="N51" s="16"/>
    </row>
    <row r="52" spans="2:14">
      <c r="B52" s="15"/>
      <c r="C52" s="7" t="s">
        <v>65</v>
      </c>
      <c r="D52" s="7"/>
      <c r="E52" s="24"/>
      <c r="F52" s="268">
        <v>0</v>
      </c>
      <c r="G52" s="268">
        <v>0</v>
      </c>
      <c r="H52" s="34"/>
      <c r="I52" s="7" t="s">
        <v>111</v>
      </c>
      <c r="J52" s="7"/>
      <c r="K52" s="24"/>
      <c r="L52" s="268">
        <v>0</v>
      </c>
      <c r="M52" s="272">
        <v>0</v>
      </c>
      <c r="N52" s="16"/>
    </row>
    <row r="53" spans="2:14">
      <c r="B53" s="15"/>
      <c r="C53" s="7" t="s">
        <v>73</v>
      </c>
      <c r="D53" s="7"/>
      <c r="E53" s="24"/>
      <c r="F53" s="268">
        <v>0</v>
      </c>
      <c r="G53" s="268">
        <v>0</v>
      </c>
      <c r="H53" s="34"/>
      <c r="I53" s="7" t="s">
        <v>112</v>
      </c>
      <c r="J53" s="7"/>
      <c r="K53" s="24"/>
      <c r="L53" s="268">
        <v>0</v>
      </c>
      <c r="M53" s="272">
        <v>0</v>
      </c>
      <c r="N53" s="16"/>
    </row>
    <row r="54" spans="2:14">
      <c r="B54" s="15"/>
      <c r="C54" s="7" t="s">
        <v>66</v>
      </c>
      <c r="D54" s="7"/>
      <c r="E54" s="24"/>
      <c r="F54" s="268">
        <v>47867380.840000004</v>
      </c>
      <c r="G54" s="268">
        <v>47858380.840000004</v>
      </c>
      <c r="H54" s="34"/>
      <c r="I54" s="7" t="s">
        <v>113</v>
      </c>
      <c r="J54" s="7"/>
      <c r="K54" s="24"/>
      <c r="L54" s="268">
        <v>0</v>
      </c>
      <c r="M54" s="272">
        <v>0</v>
      </c>
      <c r="N54" s="16"/>
    </row>
    <row r="55" spans="2:14">
      <c r="B55" s="15"/>
      <c r="C55" s="7" t="s">
        <v>67</v>
      </c>
      <c r="D55" s="7"/>
      <c r="E55" s="24"/>
      <c r="F55" s="268">
        <v>22158586.43</v>
      </c>
      <c r="G55" s="268">
        <v>21250206.390000001</v>
      </c>
      <c r="H55" s="35"/>
      <c r="I55" s="7" t="s">
        <v>114</v>
      </c>
      <c r="J55" s="7"/>
      <c r="K55" s="24"/>
      <c r="L55" s="268">
        <v>0</v>
      </c>
      <c r="M55" s="272">
        <v>0</v>
      </c>
      <c r="N55" s="16"/>
    </row>
    <row r="56" spans="2:14">
      <c r="B56" s="15"/>
      <c r="C56" s="7" t="s">
        <v>68</v>
      </c>
      <c r="D56" s="7"/>
      <c r="E56" s="24"/>
      <c r="F56" s="268">
        <v>1251710.83</v>
      </c>
      <c r="G56" s="268">
        <v>1179603.83</v>
      </c>
      <c r="H56" s="34"/>
      <c r="I56" s="7" t="s">
        <v>115</v>
      </c>
      <c r="J56" s="7"/>
      <c r="K56" s="24"/>
      <c r="L56" s="268">
        <v>0</v>
      </c>
      <c r="M56" s="272">
        <v>0</v>
      </c>
      <c r="N56" s="16"/>
    </row>
    <row r="57" spans="2:14">
      <c r="B57" s="15"/>
      <c r="C57" s="7" t="s">
        <v>69</v>
      </c>
      <c r="D57" s="7"/>
      <c r="E57" s="24"/>
      <c r="F57" s="268">
        <v>-22688471.030000001</v>
      </c>
      <c r="G57" s="268">
        <v>-17378992.57</v>
      </c>
      <c r="H57" s="34"/>
      <c r="I57" s="7"/>
      <c r="J57" s="7"/>
      <c r="K57" s="24"/>
      <c r="L57" s="268"/>
      <c r="M57" s="272"/>
      <c r="N57" s="16"/>
    </row>
    <row r="58" spans="2:14">
      <c r="B58" s="15"/>
      <c r="C58" s="7" t="s">
        <v>70</v>
      </c>
      <c r="D58" s="7"/>
      <c r="E58" s="24"/>
      <c r="F58" s="268">
        <v>0</v>
      </c>
      <c r="G58" s="268">
        <v>0</v>
      </c>
      <c r="H58" s="34"/>
      <c r="I58" s="9" t="s">
        <v>389</v>
      </c>
      <c r="J58" s="7"/>
      <c r="K58" s="36"/>
      <c r="L58" s="267">
        <f>SUM(L51:L56)</f>
        <v>0</v>
      </c>
      <c r="M58" s="271">
        <f>SUM(M51:M56)</f>
        <v>0</v>
      </c>
      <c r="N58" s="16"/>
    </row>
    <row r="59" spans="2:14">
      <c r="B59" s="15"/>
      <c r="C59" s="7" t="s">
        <v>71</v>
      </c>
      <c r="D59" s="7"/>
      <c r="E59" s="24"/>
      <c r="F59" s="268">
        <v>0</v>
      </c>
      <c r="G59" s="268">
        <v>0</v>
      </c>
      <c r="H59" s="34"/>
      <c r="I59" s="7"/>
      <c r="J59" s="7"/>
      <c r="K59" s="24"/>
      <c r="L59" s="268"/>
      <c r="M59" s="272"/>
      <c r="N59" s="16"/>
    </row>
    <row r="60" spans="2:14">
      <c r="B60" s="15"/>
      <c r="C60" s="7" t="s">
        <v>72</v>
      </c>
      <c r="D60" s="7"/>
      <c r="E60" s="24"/>
      <c r="F60" s="268">
        <v>0</v>
      </c>
      <c r="G60" s="268">
        <v>0</v>
      </c>
      <c r="H60" s="34"/>
      <c r="I60" s="12" t="s">
        <v>390</v>
      </c>
      <c r="J60" s="12"/>
      <c r="K60" s="26"/>
      <c r="L60" s="267">
        <f>+L48+L58</f>
        <v>210366.67</v>
      </c>
      <c r="M60" s="271">
        <f>+M48+M58</f>
        <v>262995.90000000002</v>
      </c>
      <c r="N60" s="16"/>
    </row>
    <row r="61" spans="2:14">
      <c r="B61" s="15"/>
      <c r="C61" s="7"/>
      <c r="D61" s="7"/>
      <c r="E61" s="24"/>
      <c r="F61" s="268"/>
      <c r="G61" s="268"/>
      <c r="H61" s="34"/>
      <c r="I61" s="7"/>
      <c r="J61" s="7"/>
      <c r="K61" s="24"/>
      <c r="L61" s="268"/>
      <c r="M61" s="272"/>
      <c r="N61" s="16"/>
    </row>
    <row r="62" spans="2:14">
      <c r="B62" s="15"/>
      <c r="C62" s="9" t="s">
        <v>379</v>
      </c>
      <c r="D62" s="7"/>
      <c r="E62" s="24"/>
      <c r="F62" s="267">
        <f>F52+F53+F54+F55+F56+F57+F58+F59+F60</f>
        <v>48589207.070000008</v>
      </c>
      <c r="G62" s="267">
        <f>G52+G53+G54+G55+G56+G57+G58+G59+G60</f>
        <v>52909198.490000002</v>
      </c>
      <c r="H62" s="34"/>
      <c r="I62" s="9" t="s">
        <v>116</v>
      </c>
      <c r="J62" s="9"/>
      <c r="K62" s="36"/>
      <c r="L62" s="268"/>
      <c r="M62" s="272"/>
      <c r="N62" s="16"/>
    </row>
    <row r="63" spans="2:14">
      <c r="B63" s="15"/>
      <c r="C63" s="7"/>
      <c r="D63" s="7"/>
      <c r="E63" s="24"/>
      <c r="F63" s="268"/>
      <c r="G63" s="268"/>
      <c r="H63" s="34"/>
      <c r="I63" s="7"/>
      <c r="J63" s="7"/>
      <c r="K63" s="24"/>
      <c r="L63" s="268"/>
      <c r="M63" s="272"/>
      <c r="N63" s="16"/>
    </row>
    <row r="64" spans="2:14">
      <c r="B64" s="15"/>
      <c r="C64" s="12" t="s">
        <v>380</v>
      </c>
      <c r="D64" s="12"/>
      <c r="E64" s="26"/>
      <c r="F64" s="267">
        <f>F49+F62</f>
        <v>51143131.81000001</v>
      </c>
      <c r="G64" s="267">
        <f>G49+G62</f>
        <v>56603282.120000005</v>
      </c>
      <c r="H64" s="34"/>
      <c r="I64" s="9" t="s">
        <v>391</v>
      </c>
      <c r="J64" s="7"/>
      <c r="K64" s="24"/>
      <c r="L64" s="267">
        <f>+L65+L66+L67</f>
        <v>68094961.980000004</v>
      </c>
      <c r="M64" s="271">
        <f>+M65+M66+M67</f>
        <v>67011001.530000001</v>
      </c>
      <c r="N64" s="16"/>
    </row>
    <row r="65" spans="2:14">
      <c r="B65" s="15"/>
      <c r="C65" s="3"/>
      <c r="D65" s="3"/>
      <c r="E65" s="16"/>
      <c r="F65" s="269"/>
      <c r="G65" s="269"/>
      <c r="H65" s="34"/>
      <c r="I65" s="7" t="s">
        <v>117</v>
      </c>
      <c r="J65" s="7"/>
      <c r="K65" s="16"/>
      <c r="L65" s="268">
        <v>0</v>
      </c>
      <c r="M65" s="272">
        <v>0</v>
      </c>
      <c r="N65" s="16"/>
    </row>
    <row r="66" spans="2:14">
      <c r="B66" s="15"/>
      <c r="C66" s="3"/>
      <c r="D66" s="3"/>
      <c r="E66" s="16"/>
      <c r="F66" s="269"/>
      <c r="G66" s="269"/>
      <c r="H66" s="34"/>
      <c r="I66" s="7" t="s">
        <v>118</v>
      </c>
      <c r="J66" s="7"/>
      <c r="K66" s="16"/>
      <c r="L66" s="268">
        <v>0</v>
      </c>
      <c r="M66" s="272">
        <v>0</v>
      </c>
      <c r="N66" s="16"/>
    </row>
    <row r="67" spans="2:14">
      <c r="B67" s="15"/>
      <c r="C67" s="3"/>
      <c r="D67" s="3"/>
      <c r="E67" s="16"/>
      <c r="F67" s="269"/>
      <c r="G67" s="269"/>
      <c r="H67" s="35"/>
      <c r="I67" s="7" t="s">
        <v>119</v>
      </c>
      <c r="J67" s="7"/>
      <c r="K67" s="16"/>
      <c r="L67" s="268">
        <v>68094961.980000004</v>
      </c>
      <c r="M67" s="272">
        <v>67011001.530000001</v>
      </c>
      <c r="N67" s="16"/>
    </row>
    <row r="68" spans="2:14">
      <c r="B68" s="15"/>
      <c r="C68" s="3"/>
      <c r="D68" s="3"/>
      <c r="E68" s="16"/>
      <c r="F68" s="269"/>
      <c r="G68" s="269"/>
      <c r="H68" s="34"/>
      <c r="I68" s="9" t="s">
        <v>392</v>
      </c>
      <c r="J68" s="7"/>
      <c r="K68" s="24"/>
      <c r="L68" s="267">
        <f>+L69+L70+L71+L72+L73</f>
        <v>-17162196.84</v>
      </c>
      <c r="M68" s="271">
        <f>+M69+M70+M71+M72+M73</f>
        <v>-10670715.310000001</v>
      </c>
      <c r="N68" s="16"/>
    </row>
    <row r="69" spans="2:14">
      <c r="B69" s="15"/>
      <c r="C69" s="3"/>
      <c r="D69" s="3"/>
      <c r="E69" s="16"/>
      <c r="F69" s="269"/>
      <c r="G69" s="269"/>
      <c r="H69" s="34"/>
      <c r="I69" s="7" t="s">
        <v>120</v>
      </c>
      <c r="J69" s="3"/>
      <c r="K69" s="16"/>
      <c r="L69" s="268">
        <v>-3925648.29</v>
      </c>
      <c r="M69" s="272">
        <v>-3037804.48</v>
      </c>
      <c r="N69" s="16"/>
    </row>
    <row r="70" spans="2:14">
      <c r="B70" s="15"/>
      <c r="C70" s="3"/>
      <c r="D70" s="3"/>
      <c r="E70" s="27"/>
      <c r="F70" s="269"/>
      <c r="G70" s="269"/>
      <c r="H70" s="34"/>
      <c r="I70" s="7" t="s">
        <v>121</v>
      </c>
      <c r="J70" s="3"/>
      <c r="K70" s="16"/>
      <c r="L70" s="268">
        <v>-15542113.77</v>
      </c>
      <c r="M70" s="272">
        <v>-9322477.4900000002</v>
      </c>
      <c r="N70" s="16"/>
    </row>
    <row r="71" spans="2:14">
      <c r="B71" s="15"/>
      <c r="C71" s="3"/>
      <c r="D71" s="3"/>
      <c r="E71" s="28"/>
      <c r="F71" s="269"/>
      <c r="G71" s="269"/>
      <c r="H71" s="34"/>
      <c r="I71" s="7" t="s">
        <v>122</v>
      </c>
      <c r="J71" s="3"/>
      <c r="K71" s="16"/>
      <c r="L71" s="268">
        <v>0</v>
      </c>
      <c r="M71" s="272">
        <v>0</v>
      </c>
      <c r="N71" s="16"/>
    </row>
    <row r="72" spans="2:14">
      <c r="B72" s="15"/>
      <c r="C72" s="3"/>
      <c r="D72" s="3"/>
      <c r="E72" s="16"/>
      <c r="F72" s="269"/>
      <c r="G72" s="269"/>
      <c r="H72" s="34"/>
      <c r="I72" s="7" t="s">
        <v>123</v>
      </c>
      <c r="J72" s="3"/>
      <c r="K72" s="16"/>
      <c r="L72" s="268">
        <v>2305565.2200000002</v>
      </c>
      <c r="M72" s="272">
        <v>1689566.66</v>
      </c>
      <c r="N72" s="16"/>
    </row>
    <row r="73" spans="2:14" ht="12.75">
      <c r="B73" s="15"/>
      <c r="C73" s="3"/>
      <c r="D73" s="3"/>
      <c r="E73" s="16"/>
      <c r="F73" s="270"/>
      <c r="G73" s="269"/>
      <c r="H73" s="34"/>
      <c r="I73" s="7" t="s">
        <v>124</v>
      </c>
      <c r="J73" s="3"/>
      <c r="K73" s="16"/>
      <c r="L73" s="268">
        <v>0</v>
      </c>
      <c r="M73" s="272">
        <v>0</v>
      </c>
      <c r="N73" s="16"/>
    </row>
    <row r="74" spans="2:14">
      <c r="B74" s="15"/>
      <c r="C74" s="3"/>
      <c r="D74" s="3"/>
      <c r="E74" s="16"/>
      <c r="F74" s="269"/>
      <c r="G74" s="269"/>
      <c r="H74" s="34"/>
      <c r="I74" s="9" t="s">
        <v>393</v>
      </c>
      <c r="J74" s="3"/>
      <c r="K74" s="16"/>
      <c r="L74" s="267">
        <f>+L75+L76</f>
        <v>0</v>
      </c>
      <c r="M74" s="271">
        <f>+M75+M76</f>
        <v>0</v>
      </c>
      <c r="N74" s="16"/>
    </row>
    <row r="75" spans="2:14">
      <c r="B75" s="15"/>
      <c r="C75" s="3"/>
      <c r="D75" s="3"/>
      <c r="E75" s="16"/>
      <c r="F75" s="269"/>
      <c r="G75" s="269"/>
      <c r="H75" s="34"/>
      <c r="I75" s="7" t="s">
        <v>125</v>
      </c>
      <c r="J75" s="3"/>
      <c r="K75" s="16"/>
      <c r="L75" s="268">
        <v>0</v>
      </c>
      <c r="M75" s="272">
        <v>0</v>
      </c>
      <c r="N75" s="16"/>
    </row>
    <row r="76" spans="2:14">
      <c r="B76" s="15"/>
      <c r="C76" s="3"/>
      <c r="D76" s="3"/>
      <c r="E76" s="16"/>
      <c r="F76" s="269"/>
      <c r="G76" s="269"/>
      <c r="H76" s="34"/>
      <c r="I76" s="7" t="s">
        <v>126</v>
      </c>
      <c r="J76" s="3"/>
      <c r="K76" s="16"/>
      <c r="L76" s="268"/>
      <c r="M76" s="272">
        <v>0</v>
      </c>
      <c r="N76" s="16"/>
    </row>
    <row r="77" spans="2:14">
      <c r="B77" s="15"/>
      <c r="C77" s="3"/>
      <c r="D77" s="3"/>
      <c r="E77" s="16"/>
      <c r="F77" s="269"/>
      <c r="G77" s="269"/>
      <c r="H77" s="35"/>
      <c r="I77" s="9" t="s">
        <v>394</v>
      </c>
      <c r="J77" s="7"/>
      <c r="K77" s="24"/>
      <c r="L77" s="267">
        <f>+L64+L68+L74</f>
        <v>50932765.140000001</v>
      </c>
      <c r="M77" s="271">
        <f>+M64+M68+M74</f>
        <v>56340286.219999999</v>
      </c>
      <c r="N77" s="16"/>
    </row>
    <row r="78" spans="2:14">
      <c r="B78" s="17"/>
      <c r="C78" s="29"/>
      <c r="D78" s="29"/>
      <c r="E78" s="18"/>
      <c r="F78" s="307"/>
      <c r="G78" s="307"/>
      <c r="H78" s="37"/>
      <c r="I78" s="308" t="s">
        <v>395</v>
      </c>
      <c r="J78" s="38"/>
      <c r="K78" s="39"/>
      <c r="L78" s="342">
        <f>+L60+L77</f>
        <v>51143131.810000002</v>
      </c>
      <c r="M78" s="309">
        <f>+M60+M77</f>
        <v>56603282.119999997</v>
      </c>
      <c r="N78" s="18"/>
    </row>
    <row r="79" spans="2:14">
      <c r="H79" s="7"/>
      <c r="I79" s="7"/>
      <c r="J79" s="7"/>
      <c r="K79" s="7"/>
      <c r="L79" s="4"/>
      <c r="M79" s="4"/>
    </row>
    <row r="80" spans="2:14">
      <c r="H80" s="7"/>
      <c r="I80" s="7"/>
      <c r="J80" s="7"/>
      <c r="K80" s="7"/>
      <c r="L80" s="4"/>
      <c r="M80" s="4"/>
    </row>
    <row r="81" spans="8:13">
      <c r="H81" s="7"/>
      <c r="I81" s="7"/>
      <c r="J81" s="7"/>
      <c r="K81" s="7"/>
      <c r="L81" s="4"/>
      <c r="M81" s="4"/>
    </row>
    <row r="82" spans="8:13">
      <c r="H82" s="7"/>
      <c r="I82" s="7"/>
      <c r="J82" s="7"/>
      <c r="K82" s="7"/>
      <c r="L82" s="4"/>
      <c r="M82" s="4"/>
    </row>
    <row r="83" spans="8:13">
      <c r="H83" s="4"/>
      <c r="I83" s="7"/>
      <c r="J83" s="7"/>
      <c r="K83" s="7"/>
      <c r="L83" s="4"/>
      <c r="M83" s="4"/>
    </row>
    <row r="84" spans="8:13">
      <c r="H84" s="7"/>
      <c r="I84" s="7"/>
      <c r="J84" s="7"/>
      <c r="K84" s="7"/>
      <c r="L84" s="4"/>
      <c r="M84" s="4"/>
    </row>
    <row r="85" spans="8:13">
      <c r="H85" s="7"/>
      <c r="I85" s="7"/>
      <c r="J85" s="7"/>
      <c r="K85" s="7"/>
      <c r="L85" s="4"/>
      <c r="M85" s="4"/>
    </row>
    <row r="86" spans="8:13">
      <c r="H86" s="7"/>
      <c r="I86" s="7"/>
      <c r="J86" s="7"/>
      <c r="K86" s="7"/>
      <c r="L86" s="4"/>
      <c r="M86" s="4"/>
    </row>
    <row r="87" spans="8:13">
      <c r="H87" s="7"/>
      <c r="I87" s="7"/>
      <c r="J87" s="7"/>
      <c r="K87" s="7"/>
      <c r="L87" s="4"/>
      <c r="M87" s="4"/>
    </row>
    <row r="88" spans="8:13">
      <c r="H88" s="7"/>
      <c r="I88" s="7"/>
      <c r="J88" s="7"/>
      <c r="K88" s="7"/>
      <c r="L88" s="4"/>
      <c r="M88" s="4"/>
    </row>
    <row r="89" spans="8:13">
      <c r="H89" s="7"/>
      <c r="I89" s="7"/>
      <c r="J89" s="7"/>
      <c r="K89" s="7"/>
      <c r="L89" s="4"/>
      <c r="M89" s="4"/>
    </row>
    <row r="90" spans="8:13">
      <c r="H90" s="7"/>
      <c r="I90" s="360"/>
      <c r="J90" s="360"/>
      <c r="K90" s="360"/>
      <c r="L90" s="8"/>
      <c r="M90" s="8"/>
    </row>
    <row r="91" spans="8:13">
      <c r="H91" s="4"/>
      <c r="I91" s="3"/>
      <c r="J91" s="3"/>
      <c r="K91" s="3"/>
      <c r="L91" s="2"/>
      <c r="M91" s="2"/>
    </row>
    <row r="92" spans="8:13">
      <c r="H92" s="4"/>
      <c r="K92" s="2"/>
      <c r="L92" s="2"/>
      <c r="M92" s="2"/>
    </row>
    <row r="93" spans="8:13">
      <c r="H93" s="4"/>
      <c r="L93" s="2"/>
      <c r="M93" s="2"/>
    </row>
    <row r="94" spans="8:13">
      <c r="H94" s="4"/>
      <c r="L94" s="2"/>
      <c r="M94" s="2"/>
    </row>
    <row r="95" spans="8:13">
      <c r="H95" s="4"/>
      <c r="K95" s="2"/>
      <c r="L95" s="2"/>
      <c r="M95" s="2"/>
    </row>
    <row r="96" spans="8:13">
      <c r="H96" s="4"/>
      <c r="L96" s="2"/>
      <c r="M96" s="2"/>
    </row>
    <row r="97" spans="8:8">
      <c r="H97" s="4"/>
    </row>
    <row r="98" spans="8:8">
      <c r="H98" s="4"/>
    </row>
    <row r="99" spans="8:8">
      <c r="H99" s="4"/>
    </row>
    <row r="100" spans="8:8">
      <c r="H100" s="4"/>
    </row>
    <row r="101" spans="8:8">
      <c r="H101" s="4"/>
    </row>
    <row r="102" spans="8:8">
      <c r="H102" s="7"/>
    </row>
    <row r="103" spans="8:8">
      <c r="H103" s="4"/>
    </row>
    <row r="104" spans="8:8">
      <c r="H104" s="3"/>
    </row>
  </sheetData>
  <mergeCells count="13">
    <mergeCell ref="I90:K90"/>
    <mergeCell ref="M7:N8"/>
    <mergeCell ref="E2:M2"/>
    <mergeCell ref="E1:M1"/>
    <mergeCell ref="F7:F8"/>
    <mergeCell ref="G7:G8"/>
    <mergeCell ref="L7:L8"/>
    <mergeCell ref="C7:E8"/>
    <mergeCell ref="H7:H8"/>
    <mergeCell ref="I7:K8"/>
    <mergeCell ref="E5:M5"/>
    <mergeCell ref="E3:M3"/>
    <mergeCell ref="E4:M4"/>
  </mergeCells>
  <printOptions horizontalCentered="1"/>
  <pageMargins left="0.59055118110236227" right="0.55118110236220474" top="0.51181102362204722" bottom="0.31496062992125984" header="0" footer="0"/>
  <pageSetup scale="7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zoomScaleNormal="100" workbookViewId="0">
      <selection activeCell="G24" sqref="G24"/>
    </sheetView>
  </sheetViews>
  <sheetFormatPr baseColWidth="10" defaultRowHeight="12.75"/>
  <cols>
    <col min="1" max="1" width="26.42578125" customWidth="1"/>
    <col min="2" max="2" width="21.42578125" customWidth="1"/>
    <col min="3" max="5" width="16" customWidth="1"/>
    <col min="6" max="8" width="15.85546875" customWidth="1"/>
    <col min="9" max="9" width="16.140625" customWidth="1"/>
    <col min="10" max="12" width="14.7109375" bestFit="1" customWidth="1"/>
  </cols>
  <sheetData>
    <row r="1" spans="1:12" ht="13.5" thickBot="1">
      <c r="A1" s="99" t="s">
        <v>396</v>
      </c>
      <c r="B1" s="402" t="s">
        <v>397</v>
      </c>
      <c r="C1" s="402"/>
      <c r="D1" s="402"/>
      <c r="E1" s="402"/>
      <c r="F1" s="402"/>
      <c r="G1" s="402"/>
      <c r="H1" s="402"/>
      <c r="I1" s="402"/>
    </row>
    <row r="2" spans="1:12" ht="15.75" thickBot="1">
      <c r="A2" s="403" t="s">
        <v>554</v>
      </c>
      <c r="B2" s="404"/>
      <c r="C2" s="404"/>
      <c r="D2" s="404"/>
      <c r="E2" s="404"/>
      <c r="F2" s="404"/>
      <c r="G2" s="404"/>
      <c r="H2" s="404"/>
      <c r="I2" s="405"/>
    </row>
    <row r="3" spans="1:12" ht="15.75" thickBot="1">
      <c r="A3" s="406" t="s">
        <v>397</v>
      </c>
      <c r="B3" s="407"/>
      <c r="C3" s="407"/>
      <c r="D3" s="407"/>
      <c r="E3" s="407"/>
      <c r="F3" s="407"/>
      <c r="G3" s="407"/>
      <c r="H3" s="407"/>
      <c r="I3" s="408"/>
    </row>
    <row r="4" spans="1:12" ht="15.75" thickBot="1">
      <c r="A4" s="406" t="s">
        <v>580</v>
      </c>
      <c r="B4" s="407"/>
      <c r="C4" s="407"/>
      <c r="D4" s="407"/>
      <c r="E4" s="407"/>
      <c r="F4" s="407"/>
      <c r="G4" s="407"/>
      <c r="H4" s="407"/>
      <c r="I4" s="408"/>
    </row>
    <row r="5" spans="1:12" ht="15.75" thickBot="1">
      <c r="A5" s="406" t="s">
        <v>330</v>
      </c>
      <c r="B5" s="407"/>
      <c r="C5" s="407"/>
      <c r="D5" s="407"/>
      <c r="E5" s="407"/>
      <c r="F5" s="407"/>
      <c r="G5" s="407"/>
      <c r="H5" s="407"/>
      <c r="I5" s="408"/>
    </row>
    <row r="6" spans="1:12" ht="30">
      <c r="A6" s="398" t="s">
        <v>398</v>
      </c>
      <c r="B6" s="399"/>
      <c r="C6" s="394" t="s">
        <v>556</v>
      </c>
      <c r="D6" s="394" t="s">
        <v>399</v>
      </c>
      <c r="E6" s="394" t="s">
        <v>400</v>
      </c>
      <c r="F6" s="394" t="s">
        <v>401</v>
      </c>
      <c r="G6" s="240" t="s">
        <v>402</v>
      </c>
      <c r="H6" s="394" t="s">
        <v>403</v>
      </c>
      <c r="I6" s="394" t="s">
        <v>404</v>
      </c>
    </row>
    <row r="7" spans="1:12" ht="15.75" thickBot="1">
      <c r="A7" s="400"/>
      <c r="B7" s="401"/>
      <c r="C7" s="395"/>
      <c r="D7" s="395"/>
      <c r="E7" s="395"/>
      <c r="F7" s="395"/>
      <c r="G7" s="241" t="s">
        <v>405</v>
      </c>
      <c r="H7" s="395"/>
      <c r="I7" s="395"/>
    </row>
    <row r="8" spans="1:12">
      <c r="A8" s="396"/>
      <c r="B8" s="397"/>
      <c r="C8" s="192"/>
      <c r="D8" s="192"/>
      <c r="E8" s="192"/>
      <c r="F8" s="192"/>
      <c r="G8" s="192"/>
      <c r="H8" s="192"/>
      <c r="I8" s="192"/>
    </row>
    <row r="9" spans="1:12">
      <c r="A9" s="378" t="s">
        <v>406</v>
      </c>
      <c r="B9" s="379"/>
      <c r="C9" s="193">
        <f>+C10+C14</f>
        <v>0</v>
      </c>
      <c r="D9" s="193">
        <f t="shared" ref="D9:I9" si="0">+D10+D14</f>
        <v>0</v>
      </c>
      <c r="E9" s="193">
        <f>+E10+E14</f>
        <v>0</v>
      </c>
      <c r="F9" s="193">
        <f t="shared" si="0"/>
        <v>0</v>
      </c>
      <c r="G9" s="193">
        <f>+G10+G14</f>
        <v>0</v>
      </c>
      <c r="H9" s="193">
        <f t="shared" si="0"/>
        <v>0</v>
      </c>
      <c r="I9" s="194">
        <f t="shared" si="0"/>
        <v>0</v>
      </c>
    </row>
    <row r="10" spans="1:12">
      <c r="A10" s="378" t="s">
        <v>407</v>
      </c>
      <c r="B10" s="379"/>
      <c r="C10" s="195"/>
      <c r="D10" s="195"/>
      <c r="E10" s="195"/>
      <c r="F10" s="195"/>
      <c r="G10" s="195"/>
      <c r="H10" s="195"/>
      <c r="I10" s="196"/>
    </row>
    <row r="11" spans="1:12" ht="24">
      <c r="A11" s="197"/>
      <c r="B11" s="198" t="s">
        <v>408</v>
      </c>
      <c r="C11" s="199"/>
      <c r="D11" s="199"/>
      <c r="E11" s="199"/>
      <c r="F11" s="195"/>
      <c r="G11" s="199"/>
      <c r="H11" s="199"/>
      <c r="I11" s="196"/>
    </row>
    <row r="12" spans="1:12">
      <c r="A12" s="200"/>
      <c r="B12" s="198" t="s">
        <v>409</v>
      </c>
      <c r="C12" s="201"/>
      <c r="D12" s="201"/>
      <c r="E12" s="201"/>
      <c r="F12" s="201"/>
      <c r="G12" s="201"/>
      <c r="H12" s="201"/>
      <c r="I12" s="202"/>
    </row>
    <row r="13" spans="1:12" ht="24">
      <c r="A13" s="200"/>
      <c r="B13" s="198" t="s">
        <v>410</v>
      </c>
      <c r="C13" s="201"/>
      <c r="D13" s="201"/>
      <c r="E13" s="201"/>
      <c r="F13" s="201"/>
      <c r="G13" s="201"/>
      <c r="H13" s="201"/>
      <c r="I13" s="202"/>
    </row>
    <row r="14" spans="1:12">
      <c r="A14" s="378" t="s">
        <v>411</v>
      </c>
      <c r="B14" s="379"/>
      <c r="C14" s="195">
        <f t="shared" ref="C14:I14" si="1">+C15+C26+C27</f>
        <v>0</v>
      </c>
      <c r="D14" s="195">
        <f t="shared" si="1"/>
        <v>0</v>
      </c>
      <c r="E14" s="195">
        <f t="shared" si="1"/>
        <v>0</v>
      </c>
      <c r="F14" s="195">
        <f t="shared" si="1"/>
        <v>0</v>
      </c>
      <c r="G14" s="195">
        <f t="shared" si="1"/>
        <v>0</v>
      </c>
      <c r="H14" s="195">
        <f t="shared" si="1"/>
        <v>0</v>
      </c>
      <c r="I14" s="196">
        <f t="shared" si="1"/>
        <v>0</v>
      </c>
    </row>
    <row r="15" spans="1:12" ht="24">
      <c r="A15" s="197"/>
      <c r="B15" s="203" t="s">
        <v>412</v>
      </c>
      <c r="C15" s="199">
        <f>SUM(C16:C25)</f>
        <v>0</v>
      </c>
      <c r="D15" s="204"/>
      <c r="E15" s="205">
        <f>SUM(E16:E25)</f>
        <v>0</v>
      </c>
      <c r="F15" s="199"/>
      <c r="G15" s="199">
        <f>+C15+D15-E15+F15</f>
        <v>0</v>
      </c>
      <c r="H15" s="199">
        <f>SUM(H16:H25)</f>
        <v>0</v>
      </c>
      <c r="I15" s="206"/>
      <c r="L15" s="100"/>
    </row>
    <row r="16" spans="1:12" ht="13.5">
      <c r="A16" s="197"/>
      <c r="B16" s="207" t="s">
        <v>413</v>
      </c>
      <c r="C16" s="208"/>
      <c r="D16" s="209"/>
      <c r="E16" s="210"/>
      <c r="F16" s="195"/>
      <c r="G16" s="195"/>
      <c r="H16" s="195"/>
      <c r="I16" s="196"/>
      <c r="L16" s="100"/>
    </row>
    <row r="17" spans="1:12" ht="13.5">
      <c r="A17" s="197"/>
      <c r="B17" s="207" t="s">
        <v>414</v>
      </c>
      <c r="C17" s="208"/>
      <c r="D17" s="209"/>
      <c r="E17" s="210"/>
      <c r="F17" s="195"/>
      <c r="G17" s="195"/>
      <c r="H17" s="195"/>
      <c r="I17" s="196"/>
      <c r="L17" s="100"/>
    </row>
    <row r="18" spans="1:12" ht="13.5">
      <c r="A18" s="197"/>
      <c r="B18" s="211" t="s">
        <v>415</v>
      </c>
      <c r="C18" s="210"/>
      <c r="D18" s="209"/>
      <c r="E18" s="210"/>
      <c r="F18" s="195"/>
      <c r="G18" s="195"/>
      <c r="H18" s="195"/>
      <c r="I18" s="196"/>
      <c r="L18" s="100"/>
    </row>
    <row r="19" spans="1:12" ht="13.5">
      <c r="A19" s="197"/>
      <c r="B19" s="211" t="s">
        <v>416</v>
      </c>
      <c r="C19" s="210"/>
      <c r="D19" s="209"/>
      <c r="E19" s="210"/>
      <c r="F19" s="195"/>
      <c r="G19" s="195"/>
      <c r="H19" s="195"/>
      <c r="I19" s="196"/>
      <c r="L19" s="100"/>
    </row>
    <row r="20" spans="1:12" ht="13.5">
      <c r="A20" s="197"/>
      <c r="B20" s="211" t="s">
        <v>417</v>
      </c>
      <c r="C20" s="210"/>
      <c r="D20" s="209"/>
      <c r="E20" s="210"/>
      <c r="F20" s="195"/>
      <c r="G20" s="195"/>
      <c r="H20" s="195"/>
      <c r="I20" s="196"/>
      <c r="L20" s="100"/>
    </row>
    <row r="21" spans="1:12" ht="13.5">
      <c r="A21" s="197"/>
      <c r="B21" s="211" t="s">
        <v>417</v>
      </c>
      <c r="C21" s="210"/>
      <c r="D21" s="209"/>
      <c r="E21" s="210"/>
      <c r="F21" s="195"/>
      <c r="G21" s="195"/>
      <c r="H21" s="195"/>
      <c r="I21" s="196"/>
      <c r="L21" s="100"/>
    </row>
    <row r="22" spans="1:12" ht="13.5">
      <c r="A22" s="197"/>
      <c r="B22" s="211" t="s">
        <v>418</v>
      </c>
      <c r="C22" s="210"/>
      <c r="D22" s="209"/>
      <c r="E22" s="210"/>
      <c r="F22" s="195"/>
      <c r="G22" s="195"/>
      <c r="H22" s="195"/>
      <c r="I22" s="196"/>
      <c r="L22" s="100"/>
    </row>
    <row r="23" spans="1:12" ht="13.5">
      <c r="A23" s="197"/>
      <c r="B23" s="211" t="s">
        <v>418</v>
      </c>
      <c r="C23" s="210"/>
      <c r="D23" s="209"/>
      <c r="E23" s="210"/>
      <c r="F23" s="195"/>
      <c r="G23" s="195"/>
      <c r="H23" s="195"/>
      <c r="I23" s="196"/>
      <c r="L23" s="100"/>
    </row>
    <row r="24" spans="1:12" ht="13.5">
      <c r="A24" s="197"/>
      <c r="B24" s="211" t="s">
        <v>419</v>
      </c>
      <c r="C24" s="210"/>
      <c r="D24" s="209"/>
      <c r="E24" s="210"/>
      <c r="F24" s="195"/>
      <c r="G24" s="195"/>
      <c r="H24" s="195"/>
      <c r="I24" s="196"/>
      <c r="L24" s="100"/>
    </row>
    <row r="25" spans="1:12" ht="13.5">
      <c r="A25" s="197"/>
      <c r="B25" s="211" t="s">
        <v>417</v>
      </c>
      <c r="C25" s="210"/>
      <c r="D25" s="209"/>
      <c r="E25" s="210"/>
      <c r="F25" s="195"/>
      <c r="G25" s="195"/>
      <c r="H25" s="195"/>
      <c r="I25" s="196"/>
      <c r="L25" s="100"/>
    </row>
    <row r="26" spans="1:12">
      <c r="A26" s="200"/>
      <c r="B26" s="212" t="s">
        <v>420</v>
      </c>
      <c r="C26" s="213"/>
      <c r="D26" s="213"/>
      <c r="E26" s="213"/>
      <c r="F26" s="201"/>
      <c r="G26" s="201"/>
      <c r="H26" s="201"/>
      <c r="I26" s="202"/>
      <c r="L26" s="100"/>
    </row>
    <row r="27" spans="1:12" ht="24">
      <c r="A27" s="200"/>
      <c r="B27" s="198" t="s">
        <v>421</v>
      </c>
      <c r="C27" s="201"/>
      <c r="D27" s="201"/>
      <c r="E27" s="201"/>
      <c r="F27" s="201"/>
      <c r="G27" s="201"/>
      <c r="H27" s="201"/>
      <c r="I27" s="202"/>
      <c r="L27" s="100"/>
    </row>
    <row r="28" spans="1:12">
      <c r="A28" s="378" t="s">
        <v>422</v>
      </c>
      <c r="B28" s="379"/>
      <c r="C28" s="193"/>
      <c r="D28" s="193"/>
      <c r="E28" s="193"/>
      <c r="F28" s="193"/>
      <c r="G28" s="193"/>
      <c r="H28" s="193"/>
      <c r="I28" s="194"/>
      <c r="L28" s="100"/>
    </row>
    <row r="29" spans="1:12" ht="13.5">
      <c r="A29" s="197"/>
      <c r="B29" s="211"/>
      <c r="C29" s="210"/>
      <c r="D29" s="214"/>
      <c r="E29" s="214"/>
      <c r="F29" s="210"/>
      <c r="G29" s="195"/>
      <c r="H29" s="215"/>
      <c r="I29" s="216"/>
      <c r="L29" s="100"/>
    </row>
    <row r="30" spans="1:12" ht="13.5">
      <c r="A30" s="197"/>
      <c r="B30" s="211"/>
      <c r="C30" s="210"/>
      <c r="D30" s="214"/>
      <c r="E30" s="214"/>
      <c r="F30" s="210"/>
      <c r="G30" s="195"/>
      <c r="H30" s="215"/>
      <c r="I30" s="216"/>
      <c r="L30" s="100"/>
    </row>
    <row r="31" spans="1:12" ht="13.5">
      <c r="A31" s="200"/>
      <c r="B31" s="211"/>
      <c r="C31" s="210"/>
      <c r="D31" s="213"/>
      <c r="E31" s="213"/>
      <c r="F31" s="210"/>
      <c r="G31" s="195"/>
      <c r="H31" s="215"/>
      <c r="I31" s="217"/>
      <c r="L31" s="100"/>
    </row>
    <row r="32" spans="1:12">
      <c r="A32" s="378" t="s">
        <v>423</v>
      </c>
      <c r="B32" s="379"/>
      <c r="C32" s="193">
        <f>+C9+C28</f>
        <v>0</v>
      </c>
      <c r="D32" s="193"/>
      <c r="E32" s="193"/>
      <c r="F32" s="193">
        <f t="shared" ref="F32:I32" si="2">+F9+F28</f>
        <v>0</v>
      </c>
      <c r="G32" s="193">
        <f t="shared" si="2"/>
        <v>0</v>
      </c>
      <c r="H32" s="193">
        <f t="shared" si="2"/>
        <v>0</v>
      </c>
      <c r="I32" s="194">
        <f t="shared" si="2"/>
        <v>0</v>
      </c>
      <c r="J32" s="78"/>
      <c r="K32" s="78"/>
      <c r="L32" s="100"/>
    </row>
    <row r="33" spans="1:12">
      <c r="A33" s="378"/>
      <c r="B33" s="379"/>
      <c r="C33" s="218"/>
      <c r="D33" s="218"/>
      <c r="E33" s="218"/>
      <c r="F33" s="218"/>
      <c r="G33" s="218"/>
      <c r="H33" s="218"/>
      <c r="I33" s="219"/>
      <c r="L33" s="100"/>
    </row>
    <row r="34" spans="1:12" ht="16.5" customHeight="1">
      <c r="A34" s="378" t="s">
        <v>555</v>
      </c>
      <c r="B34" s="379"/>
      <c r="C34" s="218"/>
      <c r="D34" s="218"/>
      <c r="E34" s="218"/>
      <c r="F34" s="218"/>
      <c r="G34" s="218"/>
      <c r="H34" s="218"/>
      <c r="I34" s="219"/>
      <c r="L34" s="100"/>
    </row>
    <row r="35" spans="1:12">
      <c r="A35" s="388" t="s">
        <v>424</v>
      </c>
      <c r="B35" s="389"/>
      <c r="C35" s="210"/>
      <c r="D35" s="220"/>
      <c r="E35" s="220"/>
      <c r="F35" s="220"/>
      <c r="G35" s="195">
        <f>+C35+D35-E35+F35</f>
        <v>0</v>
      </c>
      <c r="H35" s="218"/>
      <c r="I35" s="221"/>
    </row>
    <row r="36" spans="1:12">
      <c r="A36" s="388" t="s">
        <v>425</v>
      </c>
      <c r="B36" s="389"/>
      <c r="C36" s="210"/>
      <c r="D36" s="220"/>
      <c r="E36" s="220"/>
      <c r="F36" s="220"/>
      <c r="G36" s="195">
        <f t="shared" ref="G36:G37" si="3">+C36+D36-E36+F36</f>
        <v>0</v>
      </c>
      <c r="H36" s="218"/>
      <c r="I36" s="221"/>
    </row>
    <row r="37" spans="1:12">
      <c r="A37" s="388" t="s">
        <v>426</v>
      </c>
      <c r="B37" s="389"/>
      <c r="C37" s="210"/>
      <c r="D37" s="222"/>
      <c r="E37" s="222"/>
      <c r="F37" s="222"/>
      <c r="G37" s="195">
        <f t="shared" si="3"/>
        <v>0</v>
      </c>
      <c r="H37" s="218"/>
      <c r="I37" s="223"/>
    </row>
    <row r="38" spans="1:12">
      <c r="A38" s="392"/>
      <c r="B38" s="393"/>
      <c r="C38" s="222"/>
      <c r="D38" s="222"/>
      <c r="E38" s="222"/>
      <c r="F38" s="222"/>
      <c r="G38" s="222"/>
      <c r="H38" s="222"/>
      <c r="I38" s="223"/>
    </row>
    <row r="39" spans="1:12" ht="16.5" customHeight="1">
      <c r="A39" s="378" t="s">
        <v>427</v>
      </c>
      <c r="B39" s="379"/>
      <c r="C39" s="222"/>
      <c r="D39" s="222"/>
      <c r="E39" s="222"/>
      <c r="F39" s="222"/>
      <c r="G39" s="222"/>
      <c r="H39" s="222"/>
      <c r="I39" s="223"/>
    </row>
    <row r="40" spans="1:12">
      <c r="A40" s="388" t="s">
        <v>424</v>
      </c>
      <c r="B40" s="389"/>
      <c r="C40" s="210"/>
      <c r="D40" s="222"/>
      <c r="E40" s="222"/>
      <c r="F40" s="222"/>
      <c r="G40" s="195"/>
      <c r="H40" s="222"/>
      <c r="I40" s="223"/>
    </row>
    <row r="41" spans="1:12">
      <c r="A41" s="388" t="s">
        <v>425</v>
      </c>
      <c r="B41" s="389"/>
      <c r="C41" s="210"/>
      <c r="D41" s="222"/>
      <c r="E41" s="222"/>
      <c r="F41" s="222"/>
      <c r="G41" s="195"/>
      <c r="H41" s="222"/>
      <c r="I41" s="223"/>
    </row>
    <row r="42" spans="1:12">
      <c r="A42" s="388" t="s">
        <v>426</v>
      </c>
      <c r="B42" s="389"/>
      <c r="C42" s="210"/>
      <c r="D42" s="222"/>
      <c r="E42" s="222"/>
      <c r="F42" s="222"/>
      <c r="G42" s="195"/>
      <c r="H42" s="222"/>
      <c r="I42" s="223"/>
    </row>
    <row r="43" spans="1:12" ht="13.5" thickBot="1">
      <c r="A43" s="390"/>
      <c r="B43" s="391"/>
      <c r="C43" s="224"/>
      <c r="D43" s="224"/>
      <c r="E43" s="224"/>
      <c r="F43" s="224"/>
      <c r="G43" s="224"/>
      <c r="H43" s="224"/>
      <c r="I43" s="225"/>
    </row>
    <row r="44" spans="1:12" ht="48.75" customHeight="1">
      <c r="A44" s="380" t="s">
        <v>428</v>
      </c>
      <c r="B44" s="380"/>
      <c r="C44" s="380"/>
      <c r="D44" s="380"/>
      <c r="E44" s="380"/>
      <c r="F44" s="380"/>
      <c r="G44" s="380"/>
      <c r="H44" s="380"/>
      <c r="I44" s="380"/>
    </row>
    <row r="45" spans="1:12" ht="18.75" customHeight="1">
      <c r="A45" s="381" t="s">
        <v>429</v>
      </c>
      <c r="B45" s="381"/>
      <c r="C45" s="381"/>
      <c r="D45" s="381"/>
      <c r="E45" s="381"/>
      <c r="F45" s="381"/>
      <c r="G45" s="381"/>
      <c r="H45" s="381"/>
      <c r="I45" s="381"/>
    </row>
    <row r="46" spans="1:12" ht="18.75" customHeight="1">
      <c r="A46" s="239"/>
      <c r="B46" s="239"/>
      <c r="C46" s="239"/>
      <c r="D46" s="239"/>
      <c r="E46" s="239"/>
      <c r="F46" s="239"/>
      <c r="G46" s="239"/>
      <c r="H46" s="239"/>
      <c r="I46" s="239"/>
    </row>
    <row r="47" spans="1:12" ht="13.5" thickBot="1">
      <c r="A47" s="239"/>
      <c r="B47" s="239"/>
      <c r="C47" s="239"/>
      <c r="D47" s="239"/>
      <c r="E47" s="239"/>
      <c r="F47" s="239"/>
      <c r="G47" s="239"/>
      <c r="H47" s="239"/>
      <c r="I47" s="239"/>
    </row>
    <row r="48" spans="1:12">
      <c r="A48" s="382" t="s">
        <v>430</v>
      </c>
      <c r="B48" s="226" t="s">
        <v>431</v>
      </c>
      <c r="C48" s="226" t="s">
        <v>432</v>
      </c>
      <c r="D48" s="226" t="s">
        <v>433</v>
      </c>
      <c r="E48" s="385" t="s">
        <v>434</v>
      </c>
      <c r="F48" s="226" t="s">
        <v>435</v>
      </c>
    </row>
    <row r="49" spans="1:13">
      <c r="A49" s="383"/>
      <c r="B49" s="227" t="s">
        <v>436</v>
      </c>
      <c r="C49" s="227" t="s">
        <v>437</v>
      </c>
      <c r="D49" s="227" t="s">
        <v>438</v>
      </c>
      <c r="E49" s="386"/>
      <c r="F49" s="227" t="s">
        <v>439</v>
      </c>
    </row>
    <row r="50" spans="1:13" ht="13.5" thickBot="1">
      <c r="A50" s="384"/>
      <c r="B50" s="228"/>
      <c r="C50" s="229" t="s">
        <v>440</v>
      </c>
      <c r="D50" s="228"/>
      <c r="E50" s="387"/>
      <c r="F50" s="228"/>
    </row>
    <row r="51" spans="1:13" ht="24">
      <c r="A51" s="230" t="s">
        <v>441</v>
      </c>
      <c r="B51" s="231"/>
      <c r="C51" s="231"/>
      <c r="D51" s="231"/>
      <c r="E51" s="231"/>
      <c r="F51" s="231"/>
    </row>
    <row r="52" spans="1:13">
      <c r="A52" s="232" t="s">
        <v>447</v>
      </c>
      <c r="B52" s="233">
        <v>500000000</v>
      </c>
      <c r="C52" s="234" t="s">
        <v>442</v>
      </c>
      <c r="D52" s="235" t="s">
        <v>443</v>
      </c>
      <c r="E52" s="234">
        <v>0</v>
      </c>
      <c r="F52" s="235" t="s">
        <v>444</v>
      </c>
    </row>
    <row r="53" spans="1:13">
      <c r="A53" s="232" t="s">
        <v>445</v>
      </c>
      <c r="B53" s="232"/>
      <c r="C53" s="232"/>
      <c r="D53" s="232"/>
      <c r="E53" s="232"/>
      <c r="F53" s="232"/>
    </row>
    <row r="54" spans="1:13" ht="13.5" thickBot="1">
      <c r="A54" s="236" t="s">
        <v>446</v>
      </c>
      <c r="B54" s="236"/>
      <c r="C54" s="236"/>
      <c r="D54" s="236"/>
      <c r="E54" s="236"/>
      <c r="F54" s="236"/>
    </row>
    <row r="55" spans="1:13" ht="40.5" customHeight="1">
      <c r="A55" s="377" t="s">
        <v>365</v>
      </c>
      <c r="B55" s="377"/>
      <c r="C55" s="377"/>
      <c r="D55" s="377"/>
      <c r="E55" s="377"/>
      <c r="F55" s="377"/>
      <c r="G55" s="104"/>
      <c r="H55" s="104"/>
      <c r="I55" s="104"/>
      <c r="J55" s="76"/>
      <c r="K55" s="76"/>
      <c r="L55" s="76"/>
      <c r="M55" s="76"/>
    </row>
    <row r="56" spans="1:13" s="101" customFormat="1">
      <c r="A56" s="237" t="s">
        <v>366</v>
      </c>
      <c r="B56" s="238"/>
      <c r="C56" s="238"/>
      <c r="D56" s="238"/>
      <c r="E56" s="238"/>
      <c r="F56" s="238"/>
    </row>
  </sheetData>
  <mergeCells count="34">
    <mergeCell ref="B1:I1"/>
    <mergeCell ref="A2:I2"/>
    <mergeCell ref="A3:I3"/>
    <mergeCell ref="A4:I4"/>
    <mergeCell ref="A5:I5"/>
    <mergeCell ref="A40:B40"/>
    <mergeCell ref="A41:B41"/>
    <mergeCell ref="I6:I7"/>
    <mergeCell ref="A8:B8"/>
    <mergeCell ref="A9:B9"/>
    <mergeCell ref="A10:B10"/>
    <mergeCell ref="A14:B14"/>
    <mergeCell ref="A6:B7"/>
    <mergeCell ref="D6:D7"/>
    <mergeCell ref="E6:E7"/>
    <mergeCell ref="F6:F7"/>
    <mergeCell ref="H6:H7"/>
    <mergeCell ref="C6:C7"/>
    <mergeCell ref="A55:F55"/>
    <mergeCell ref="A28:B28"/>
    <mergeCell ref="A44:I44"/>
    <mergeCell ref="A45:I45"/>
    <mergeCell ref="A48:A50"/>
    <mergeCell ref="E48:E50"/>
    <mergeCell ref="A42:B42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70866141732283472" right="0.51181102362204722" top="0.55118110236220474" bottom="0.55118110236220474" header="0.11811023622047245" footer="0.11811023622047245"/>
  <pageSetup scale="8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zoomScaleNormal="100" workbookViewId="0">
      <selection activeCell="N16" sqref="N16"/>
    </sheetView>
  </sheetViews>
  <sheetFormatPr baseColWidth="10" defaultRowHeight="12.75"/>
  <cols>
    <col min="1" max="1" width="28.7109375" customWidth="1"/>
    <col min="2" max="2" width="15.42578125" customWidth="1"/>
    <col min="3" max="3" width="15.28515625" customWidth="1"/>
    <col min="4" max="4" width="14.7109375" customWidth="1"/>
    <col min="5" max="5" width="14.85546875" customWidth="1"/>
    <col min="6" max="6" width="15" customWidth="1"/>
    <col min="7" max="7" width="14.5703125" customWidth="1"/>
    <col min="8" max="8" width="15.28515625" customWidth="1"/>
    <col min="9" max="9" width="15" bestFit="1" customWidth="1"/>
    <col min="10" max="10" width="15" customWidth="1"/>
    <col min="11" max="11" width="14.85546875" customWidth="1"/>
  </cols>
  <sheetData>
    <row r="1" spans="1:11">
      <c r="A1" s="242" t="s">
        <v>448</v>
      </c>
      <c r="B1" s="409" t="s">
        <v>449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1" ht="13.5" thickBot="1">
      <c r="A2" s="242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5.75" thickBot="1">
      <c r="A3" s="403" t="s">
        <v>554</v>
      </c>
      <c r="B3" s="404"/>
      <c r="C3" s="404"/>
      <c r="D3" s="404"/>
      <c r="E3" s="404"/>
      <c r="F3" s="404"/>
      <c r="G3" s="404"/>
      <c r="H3" s="404"/>
      <c r="I3" s="404"/>
      <c r="J3" s="404"/>
      <c r="K3" s="405"/>
    </row>
    <row r="4" spans="1:11" ht="15.75" thickBot="1">
      <c r="A4" s="406" t="s">
        <v>450</v>
      </c>
      <c r="B4" s="407"/>
      <c r="C4" s="407"/>
      <c r="D4" s="407"/>
      <c r="E4" s="407"/>
      <c r="F4" s="407"/>
      <c r="G4" s="407"/>
      <c r="H4" s="407"/>
      <c r="I4" s="407"/>
      <c r="J4" s="407"/>
      <c r="K4" s="408"/>
    </row>
    <row r="5" spans="1:11" ht="15.75" thickBot="1">
      <c r="A5" s="406" t="s">
        <v>579</v>
      </c>
      <c r="B5" s="407"/>
      <c r="C5" s="407"/>
      <c r="D5" s="407"/>
      <c r="E5" s="407"/>
      <c r="F5" s="407"/>
      <c r="G5" s="407"/>
      <c r="H5" s="407"/>
      <c r="I5" s="407"/>
      <c r="J5" s="407"/>
      <c r="K5" s="408"/>
    </row>
    <row r="6" spans="1:11" ht="15.75" thickBot="1">
      <c r="A6" s="406" t="s">
        <v>330</v>
      </c>
      <c r="B6" s="407"/>
      <c r="C6" s="407"/>
      <c r="D6" s="407"/>
      <c r="E6" s="407"/>
      <c r="F6" s="407"/>
      <c r="G6" s="407"/>
      <c r="H6" s="407"/>
      <c r="I6" s="407"/>
      <c r="J6" s="407"/>
      <c r="K6" s="408"/>
    </row>
    <row r="7" spans="1:11" ht="79.5" customHeight="1" thickBot="1">
      <c r="A7" s="243" t="s">
        <v>451</v>
      </c>
      <c r="B7" s="191" t="s">
        <v>452</v>
      </c>
      <c r="C7" s="191" t="s">
        <v>453</v>
      </c>
      <c r="D7" s="191" t="s">
        <v>454</v>
      </c>
      <c r="E7" s="191" t="s">
        <v>455</v>
      </c>
      <c r="F7" s="191" t="s">
        <v>456</v>
      </c>
      <c r="G7" s="310" t="s">
        <v>457</v>
      </c>
      <c r="H7" s="311" t="s">
        <v>458</v>
      </c>
      <c r="I7" s="191" t="s">
        <v>469</v>
      </c>
      <c r="J7" s="191" t="s">
        <v>470</v>
      </c>
      <c r="K7" s="310" t="s">
        <v>471</v>
      </c>
    </row>
    <row r="8" spans="1:11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5"/>
    </row>
    <row r="9" spans="1:11" ht="30.75" customHeight="1">
      <c r="A9" s="246" t="s">
        <v>459</v>
      </c>
      <c r="B9" s="247"/>
      <c r="C9" s="247"/>
      <c r="D9" s="247"/>
      <c r="E9" s="248">
        <f>+E10+E11+E12+E13</f>
        <v>0</v>
      </c>
      <c r="F9" s="247"/>
      <c r="G9" s="247"/>
      <c r="H9" s="247"/>
      <c r="I9" s="248">
        <f t="shared" ref="I9:J9" si="0">+I10+I11+I12+I13</f>
        <v>0</v>
      </c>
      <c r="J9" s="248">
        <f t="shared" si="0"/>
        <v>0</v>
      </c>
      <c r="K9" s="248">
        <f>+K10+K11+K12+K13</f>
        <v>0</v>
      </c>
    </row>
    <row r="10" spans="1:11">
      <c r="A10" s="249" t="s">
        <v>472</v>
      </c>
      <c r="B10" s="250"/>
      <c r="C10" s="250"/>
      <c r="D10" s="251"/>
      <c r="E10" s="252"/>
      <c r="F10" s="253"/>
      <c r="G10" s="251"/>
      <c r="H10" s="251"/>
      <c r="I10" s="252"/>
      <c r="J10" s="261"/>
      <c r="K10" s="254"/>
    </row>
    <row r="11" spans="1:11">
      <c r="A11" s="249" t="s">
        <v>460</v>
      </c>
      <c r="B11" s="247"/>
      <c r="C11" s="247"/>
      <c r="D11" s="247"/>
      <c r="E11" s="247"/>
      <c r="F11" s="247"/>
      <c r="G11" s="247"/>
      <c r="H11" s="247"/>
      <c r="I11" s="255"/>
      <c r="J11" s="247"/>
      <c r="K11" s="247"/>
    </row>
    <row r="12" spans="1:11">
      <c r="A12" s="249" t="s">
        <v>461</v>
      </c>
      <c r="B12" s="247"/>
      <c r="C12" s="247"/>
      <c r="D12" s="247"/>
      <c r="E12" s="247"/>
      <c r="F12" s="247"/>
      <c r="G12" s="247"/>
      <c r="H12" s="247"/>
      <c r="I12" s="256"/>
      <c r="J12" s="247"/>
      <c r="K12" s="247"/>
    </row>
    <row r="13" spans="1:11">
      <c r="A13" s="249" t="s">
        <v>462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</row>
    <row r="14" spans="1:11">
      <c r="A14" s="257"/>
      <c r="B14" s="247"/>
      <c r="C14" s="247"/>
      <c r="D14" s="247"/>
      <c r="E14" s="247"/>
      <c r="F14" s="247"/>
      <c r="G14" s="247"/>
      <c r="H14" s="247"/>
      <c r="I14" s="247"/>
      <c r="J14" s="247"/>
      <c r="K14" s="247"/>
    </row>
    <row r="15" spans="1:11" ht="32.25" customHeight="1">
      <c r="A15" s="246" t="s">
        <v>463</v>
      </c>
      <c r="B15" s="247"/>
      <c r="C15" s="247"/>
      <c r="D15" s="247"/>
      <c r="E15" s="258">
        <f>+E16+E17+E18+E19</f>
        <v>0</v>
      </c>
      <c r="F15" s="247"/>
      <c r="G15" s="247"/>
      <c r="H15" s="247"/>
      <c r="I15" s="247"/>
      <c r="J15" s="247"/>
      <c r="K15" s="258">
        <f>+K16+K17+K18+K19</f>
        <v>0</v>
      </c>
    </row>
    <row r="16" spans="1:11">
      <c r="A16" s="249" t="s">
        <v>464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</row>
    <row r="17" spans="1:11">
      <c r="A17" s="249" t="s">
        <v>465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</row>
    <row r="18" spans="1:11">
      <c r="A18" s="249" t="s">
        <v>466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</row>
    <row r="19" spans="1:11">
      <c r="A19" s="249" t="s">
        <v>467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</row>
    <row r="20" spans="1:11">
      <c r="A20" s="257"/>
      <c r="B20" s="247"/>
      <c r="C20" s="247"/>
      <c r="D20" s="247"/>
      <c r="E20" s="247"/>
      <c r="F20" s="247"/>
      <c r="G20" s="247"/>
      <c r="H20" s="247"/>
      <c r="I20" s="247"/>
      <c r="J20" s="247"/>
      <c r="K20" s="247"/>
    </row>
    <row r="21" spans="1:11" ht="42.75" customHeight="1">
      <c r="A21" s="246" t="s">
        <v>468</v>
      </c>
      <c r="B21" s="247"/>
      <c r="C21" s="247"/>
      <c r="D21" s="247"/>
      <c r="E21" s="248">
        <f>+E9+E15</f>
        <v>0</v>
      </c>
      <c r="F21" s="247"/>
      <c r="G21" s="247"/>
      <c r="H21" s="247"/>
      <c r="I21" s="247"/>
      <c r="J21" s="247"/>
      <c r="K21" s="248">
        <f>+K9+K15</f>
        <v>0</v>
      </c>
    </row>
    <row r="22" spans="1:11" ht="13.5" thickBot="1">
      <c r="A22" s="259"/>
      <c r="B22" s="260"/>
      <c r="C22" s="260"/>
      <c r="D22" s="260"/>
      <c r="E22" s="260"/>
      <c r="F22" s="260"/>
      <c r="G22" s="260"/>
      <c r="H22" s="260"/>
      <c r="I22" s="260"/>
      <c r="J22" s="260"/>
      <c r="K22" s="260"/>
    </row>
  </sheetData>
  <mergeCells count="5">
    <mergeCell ref="B1:K1"/>
    <mergeCell ref="A3:K3"/>
    <mergeCell ref="A4:K4"/>
    <mergeCell ref="A5:K5"/>
    <mergeCell ref="A6:K6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00"/>
  <sheetViews>
    <sheetView topLeftCell="C37" zoomScaleNormal="100" workbookViewId="0">
      <selection activeCell="D13" sqref="D13"/>
    </sheetView>
  </sheetViews>
  <sheetFormatPr baseColWidth="10" defaultColWidth="0" defaultRowHeight="12.75" zeroHeight="1"/>
  <cols>
    <col min="1" max="2" width="0.28515625" hidden="1" customWidth="1"/>
    <col min="3" max="3" width="3.140625" customWidth="1"/>
    <col min="4" max="4" width="110" customWidth="1"/>
    <col min="5" max="5" width="24.85546875" style="86" customWidth="1"/>
    <col min="6" max="7" width="23.28515625" style="86" customWidth="1"/>
    <col min="8" max="8" width="11.5703125" customWidth="1"/>
    <col min="257" max="258" width="0" hidden="1" customWidth="1"/>
    <col min="259" max="259" width="3.140625" customWidth="1"/>
    <col min="260" max="260" width="105.7109375" customWidth="1"/>
    <col min="261" max="263" width="40.7109375" customWidth="1"/>
    <col min="264" max="264" width="11.5703125" customWidth="1"/>
    <col min="513" max="514" width="0" hidden="1" customWidth="1"/>
    <col min="515" max="515" width="3.140625" customWidth="1"/>
    <col min="516" max="516" width="105.7109375" customWidth="1"/>
    <col min="517" max="519" width="40.7109375" customWidth="1"/>
    <col min="520" max="520" width="11.5703125" customWidth="1"/>
    <col min="769" max="770" width="0" hidden="1" customWidth="1"/>
    <col min="771" max="771" width="3.140625" customWidth="1"/>
    <col min="772" max="772" width="105.7109375" customWidth="1"/>
    <col min="773" max="775" width="40.7109375" customWidth="1"/>
    <col min="776" max="776" width="11.5703125" customWidth="1"/>
    <col min="1025" max="1026" width="0" hidden="1" customWidth="1"/>
    <col min="1027" max="1027" width="3.140625" customWidth="1"/>
    <col min="1028" max="1028" width="105.7109375" customWidth="1"/>
    <col min="1029" max="1031" width="40.7109375" customWidth="1"/>
    <col min="1032" max="1032" width="11.5703125" customWidth="1"/>
    <col min="1281" max="1282" width="0" hidden="1" customWidth="1"/>
    <col min="1283" max="1283" width="3.140625" customWidth="1"/>
    <col min="1284" max="1284" width="105.7109375" customWidth="1"/>
    <col min="1285" max="1287" width="40.7109375" customWidth="1"/>
    <col min="1288" max="1288" width="11.5703125" customWidth="1"/>
    <col min="1537" max="1538" width="0" hidden="1" customWidth="1"/>
    <col min="1539" max="1539" width="3.140625" customWidth="1"/>
    <col min="1540" max="1540" width="105.7109375" customWidth="1"/>
    <col min="1541" max="1543" width="40.7109375" customWidth="1"/>
    <col min="1544" max="1544" width="11.5703125" customWidth="1"/>
    <col min="1793" max="1794" width="0" hidden="1" customWidth="1"/>
    <col min="1795" max="1795" width="3.140625" customWidth="1"/>
    <col min="1796" max="1796" width="105.7109375" customWidth="1"/>
    <col min="1797" max="1799" width="40.7109375" customWidth="1"/>
    <col min="1800" max="1800" width="11.5703125" customWidth="1"/>
    <col min="2049" max="2050" width="0" hidden="1" customWidth="1"/>
    <col min="2051" max="2051" width="3.140625" customWidth="1"/>
    <col min="2052" max="2052" width="105.7109375" customWidth="1"/>
    <col min="2053" max="2055" width="40.7109375" customWidth="1"/>
    <col min="2056" max="2056" width="11.5703125" customWidth="1"/>
    <col min="2305" max="2306" width="0" hidden="1" customWidth="1"/>
    <col min="2307" max="2307" width="3.140625" customWidth="1"/>
    <col min="2308" max="2308" width="105.7109375" customWidth="1"/>
    <col min="2309" max="2311" width="40.7109375" customWidth="1"/>
    <col min="2312" max="2312" width="11.5703125" customWidth="1"/>
    <col min="2561" max="2562" width="0" hidden="1" customWidth="1"/>
    <col min="2563" max="2563" width="3.140625" customWidth="1"/>
    <col min="2564" max="2564" width="105.7109375" customWidth="1"/>
    <col min="2565" max="2567" width="40.7109375" customWidth="1"/>
    <col min="2568" max="2568" width="11.5703125" customWidth="1"/>
    <col min="2817" max="2818" width="0" hidden="1" customWidth="1"/>
    <col min="2819" max="2819" width="3.140625" customWidth="1"/>
    <col min="2820" max="2820" width="105.7109375" customWidth="1"/>
    <col min="2821" max="2823" width="40.7109375" customWidth="1"/>
    <col min="2824" max="2824" width="11.5703125" customWidth="1"/>
    <col min="3073" max="3074" width="0" hidden="1" customWidth="1"/>
    <col min="3075" max="3075" width="3.140625" customWidth="1"/>
    <col min="3076" max="3076" width="105.7109375" customWidth="1"/>
    <col min="3077" max="3079" width="40.7109375" customWidth="1"/>
    <col min="3080" max="3080" width="11.5703125" customWidth="1"/>
    <col min="3329" max="3330" width="0" hidden="1" customWidth="1"/>
    <col min="3331" max="3331" width="3.140625" customWidth="1"/>
    <col min="3332" max="3332" width="105.7109375" customWidth="1"/>
    <col min="3333" max="3335" width="40.7109375" customWidth="1"/>
    <col min="3336" max="3336" width="11.5703125" customWidth="1"/>
    <col min="3585" max="3586" width="0" hidden="1" customWidth="1"/>
    <col min="3587" max="3587" width="3.140625" customWidth="1"/>
    <col min="3588" max="3588" width="105.7109375" customWidth="1"/>
    <col min="3589" max="3591" width="40.7109375" customWidth="1"/>
    <col min="3592" max="3592" width="11.5703125" customWidth="1"/>
    <col min="3841" max="3842" width="0" hidden="1" customWidth="1"/>
    <col min="3843" max="3843" width="3.140625" customWidth="1"/>
    <col min="3844" max="3844" width="105.7109375" customWidth="1"/>
    <col min="3845" max="3847" width="40.7109375" customWidth="1"/>
    <col min="3848" max="3848" width="11.5703125" customWidth="1"/>
    <col min="4097" max="4098" width="0" hidden="1" customWidth="1"/>
    <col min="4099" max="4099" width="3.140625" customWidth="1"/>
    <col min="4100" max="4100" width="105.7109375" customWidth="1"/>
    <col min="4101" max="4103" width="40.7109375" customWidth="1"/>
    <col min="4104" max="4104" width="11.5703125" customWidth="1"/>
    <col min="4353" max="4354" width="0" hidden="1" customWidth="1"/>
    <col min="4355" max="4355" width="3.140625" customWidth="1"/>
    <col min="4356" max="4356" width="105.7109375" customWidth="1"/>
    <col min="4357" max="4359" width="40.7109375" customWidth="1"/>
    <col min="4360" max="4360" width="11.5703125" customWidth="1"/>
    <col min="4609" max="4610" width="0" hidden="1" customWidth="1"/>
    <col min="4611" max="4611" width="3.140625" customWidth="1"/>
    <col min="4612" max="4612" width="105.7109375" customWidth="1"/>
    <col min="4613" max="4615" width="40.7109375" customWidth="1"/>
    <col min="4616" max="4616" width="11.5703125" customWidth="1"/>
    <col min="4865" max="4866" width="0" hidden="1" customWidth="1"/>
    <col min="4867" max="4867" width="3.140625" customWidth="1"/>
    <col min="4868" max="4868" width="105.7109375" customWidth="1"/>
    <col min="4869" max="4871" width="40.7109375" customWidth="1"/>
    <col min="4872" max="4872" width="11.5703125" customWidth="1"/>
    <col min="5121" max="5122" width="0" hidden="1" customWidth="1"/>
    <col min="5123" max="5123" width="3.140625" customWidth="1"/>
    <col min="5124" max="5124" width="105.7109375" customWidth="1"/>
    <col min="5125" max="5127" width="40.7109375" customWidth="1"/>
    <col min="5128" max="5128" width="11.5703125" customWidth="1"/>
    <col min="5377" max="5378" width="0" hidden="1" customWidth="1"/>
    <col min="5379" max="5379" width="3.140625" customWidth="1"/>
    <col min="5380" max="5380" width="105.7109375" customWidth="1"/>
    <col min="5381" max="5383" width="40.7109375" customWidth="1"/>
    <col min="5384" max="5384" width="11.5703125" customWidth="1"/>
    <col min="5633" max="5634" width="0" hidden="1" customWidth="1"/>
    <col min="5635" max="5635" width="3.140625" customWidth="1"/>
    <col min="5636" max="5636" width="105.7109375" customWidth="1"/>
    <col min="5637" max="5639" width="40.7109375" customWidth="1"/>
    <col min="5640" max="5640" width="11.5703125" customWidth="1"/>
    <col min="5889" max="5890" width="0" hidden="1" customWidth="1"/>
    <col min="5891" max="5891" width="3.140625" customWidth="1"/>
    <col min="5892" max="5892" width="105.7109375" customWidth="1"/>
    <col min="5893" max="5895" width="40.7109375" customWidth="1"/>
    <col min="5896" max="5896" width="11.5703125" customWidth="1"/>
    <col min="6145" max="6146" width="0" hidden="1" customWidth="1"/>
    <col min="6147" max="6147" width="3.140625" customWidth="1"/>
    <col min="6148" max="6148" width="105.7109375" customWidth="1"/>
    <col min="6149" max="6151" width="40.7109375" customWidth="1"/>
    <col min="6152" max="6152" width="11.5703125" customWidth="1"/>
    <col min="6401" max="6402" width="0" hidden="1" customWidth="1"/>
    <col min="6403" max="6403" width="3.140625" customWidth="1"/>
    <col min="6404" max="6404" width="105.7109375" customWidth="1"/>
    <col min="6405" max="6407" width="40.7109375" customWidth="1"/>
    <col min="6408" max="6408" width="11.5703125" customWidth="1"/>
    <col min="6657" max="6658" width="0" hidden="1" customWidth="1"/>
    <col min="6659" max="6659" width="3.140625" customWidth="1"/>
    <col min="6660" max="6660" width="105.7109375" customWidth="1"/>
    <col min="6661" max="6663" width="40.7109375" customWidth="1"/>
    <col min="6664" max="6664" width="11.5703125" customWidth="1"/>
    <col min="6913" max="6914" width="0" hidden="1" customWidth="1"/>
    <col min="6915" max="6915" width="3.140625" customWidth="1"/>
    <col min="6916" max="6916" width="105.7109375" customWidth="1"/>
    <col min="6917" max="6919" width="40.7109375" customWidth="1"/>
    <col min="6920" max="6920" width="11.5703125" customWidth="1"/>
    <col min="7169" max="7170" width="0" hidden="1" customWidth="1"/>
    <col min="7171" max="7171" width="3.140625" customWidth="1"/>
    <col min="7172" max="7172" width="105.7109375" customWidth="1"/>
    <col min="7173" max="7175" width="40.7109375" customWidth="1"/>
    <col min="7176" max="7176" width="11.5703125" customWidth="1"/>
    <col min="7425" max="7426" width="0" hidden="1" customWidth="1"/>
    <col min="7427" max="7427" width="3.140625" customWidth="1"/>
    <col min="7428" max="7428" width="105.7109375" customWidth="1"/>
    <col min="7429" max="7431" width="40.7109375" customWidth="1"/>
    <col min="7432" max="7432" width="11.5703125" customWidth="1"/>
    <col min="7681" max="7682" width="0" hidden="1" customWidth="1"/>
    <col min="7683" max="7683" width="3.140625" customWidth="1"/>
    <col min="7684" max="7684" width="105.7109375" customWidth="1"/>
    <col min="7685" max="7687" width="40.7109375" customWidth="1"/>
    <col min="7688" max="7688" width="11.5703125" customWidth="1"/>
    <col min="7937" max="7938" width="0" hidden="1" customWidth="1"/>
    <col min="7939" max="7939" width="3.140625" customWidth="1"/>
    <col min="7940" max="7940" width="105.7109375" customWidth="1"/>
    <col min="7941" max="7943" width="40.7109375" customWidth="1"/>
    <col min="7944" max="7944" width="11.5703125" customWidth="1"/>
    <col min="8193" max="8194" width="0" hidden="1" customWidth="1"/>
    <col min="8195" max="8195" width="3.140625" customWidth="1"/>
    <col min="8196" max="8196" width="105.7109375" customWidth="1"/>
    <col min="8197" max="8199" width="40.7109375" customWidth="1"/>
    <col min="8200" max="8200" width="11.5703125" customWidth="1"/>
    <col min="8449" max="8450" width="0" hidden="1" customWidth="1"/>
    <col min="8451" max="8451" width="3.140625" customWidth="1"/>
    <col min="8452" max="8452" width="105.7109375" customWidth="1"/>
    <col min="8453" max="8455" width="40.7109375" customWidth="1"/>
    <col min="8456" max="8456" width="11.5703125" customWidth="1"/>
    <col min="8705" max="8706" width="0" hidden="1" customWidth="1"/>
    <col min="8707" max="8707" width="3.140625" customWidth="1"/>
    <col min="8708" max="8708" width="105.7109375" customWidth="1"/>
    <col min="8709" max="8711" width="40.7109375" customWidth="1"/>
    <col min="8712" max="8712" width="11.5703125" customWidth="1"/>
    <col min="8961" max="8962" width="0" hidden="1" customWidth="1"/>
    <col min="8963" max="8963" width="3.140625" customWidth="1"/>
    <col min="8964" max="8964" width="105.7109375" customWidth="1"/>
    <col min="8965" max="8967" width="40.7109375" customWidth="1"/>
    <col min="8968" max="8968" width="11.5703125" customWidth="1"/>
    <col min="9217" max="9218" width="0" hidden="1" customWidth="1"/>
    <col min="9219" max="9219" width="3.140625" customWidth="1"/>
    <col min="9220" max="9220" width="105.7109375" customWidth="1"/>
    <col min="9221" max="9223" width="40.7109375" customWidth="1"/>
    <col min="9224" max="9224" width="11.5703125" customWidth="1"/>
    <col min="9473" max="9474" width="0" hidden="1" customWidth="1"/>
    <col min="9475" max="9475" width="3.140625" customWidth="1"/>
    <col min="9476" max="9476" width="105.7109375" customWidth="1"/>
    <col min="9477" max="9479" width="40.7109375" customWidth="1"/>
    <col min="9480" max="9480" width="11.5703125" customWidth="1"/>
    <col min="9729" max="9730" width="0" hidden="1" customWidth="1"/>
    <col min="9731" max="9731" width="3.140625" customWidth="1"/>
    <col min="9732" max="9732" width="105.7109375" customWidth="1"/>
    <col min="9733" max="9735" width="40.7109375" customWidth="1"/>
    <col min="9736" max="9736" width="11.5703125" customWidth="1"/>
    <col min="9985" max="9986" width="0" hidden="1" customWidth="1"/>
    <col min="9987" max="9987" width="3.140625" customWidth="1"/>
    <col min="9988" max="9988" width="105.7109375" customWidth="1"/>
    <col min="9989" max="9991" width="40.7109375" customWidth="1"/>
    <col min="9992" max="9992" width="11.5703125" customWidth="1"/>
    <col min="10241" max="10242" width="0" hidden="1" customWidth="1"/>
    <col min="10243" max="10243" width="3.140625" customWidth="1"/>
    <col min="10244" max="10244" width="105.7109375" customWidth="1"/>
    <col min="10245" max="10247" width="40.7109375" customWidth="1"/>
    <col min="10248" max="10248" width="11.5703125" customWidth="1"/>
    <col min="10497" max="10498" width="0" hidden="1" customWidth="1"/>
    <col min="10499" max="10499" width="3.140625" customWidth="1"/>
    <col min="10500" max="10500" width="105.7109375" customWidth="1"/>
    <col min="10501" max="10503" width="40.7109375" customWidth="1"/>
    <col min="10504" max="10504" width="11.5703125" customWidth="1"/>
    <col min="10753" max="10754" width="0" hidden="1" customWidth="1"/>
    <col min="10755" max="10755" width="3.140625" customWidth="1"/>
    <col min="10756" max="10756" width="105.7109375" customWidth="1"/>
    <col min="10757" max="10759" width="40.7109375" customWidth="1"/>
    <col min="10760" max="10760" width="11.5703125" customWidth="1"/>
    <col min="11009" max="11010" width="0" hidden="1" customWidth="1"/>
    <col min="11011" max="11011" width="3.140625" customWidth="1"/>
    <col min="11012" max="11012" width="105.7109375" customWidth="1"/>
    <col min="11013" max="11015" width="40.7109375" customWidth="1"/>
    <col min="11016" max="11016" width="11.5703125" customWidth="1"/>
    <col min="11265" max="11266" width="0" hidden="1" customWidth="1"/>
    <col min="11267" max="11267" width="3.140625" customWidth="1"/>
    <col min="11268" max="11268" width="105.7109375" customWidth="1"/>
    <col min="11269" max="11271" width="40.7109375" customWidth="1"/>
    <col min="11272" max="11272" width="11.5703125" customWidth="1"/>
    <col min="11521" max="11522" width="0" hidden="1" customWidth="1"/>
    <col min="11523" max="11523" width="3.140625" customWidth="1"/>
    <col min="11524" max="11524" width="105.7109375" customWidth="1"/>
    <col min="11525" max="11527" width="40.7109375" customWidth="1"/>
    <col min="11528" max="11528" width="11.5703125" customWidth="1"/>
    <col min="11777" max="11778" width="0" hidden="1" customWidth="1"/>
    <col min="11779" max="11779" width="3.140625" customWidth="1"/>
    <col min="11780" max="11780" width="105.7109375" customWidth="1"/>
    <col min="11781" max="11783" width="40.7109375" customWidth="1"/>
    <col min="11784" max="11784" width="11.5703125" customWidth="1"/>
    <col min="12033" max="12034" width="0" hidden="1" customWidth="1"/>
    <col min="12035" max="12035" width="3.140625" customWidth="1"/>
    <col min="12036" max="12036" width="105.7109375" customWidth="1"/>
    <col min="12037" max="12039" width="40.7109375" customWidth="1"/>
    <col min="12040" max="12040" width="11.5703125" customWidth="1"/>
    <col min="12289" max="12290" width="0" hidden="1" customWidth="1"/>
    <col min="12291" max="12291" width="3.140625" customWidth="1"/>
    <col min="12292" max="12292" width="105.7109375" customWidth="1"/>
    <col min="12293" max="12295" width="40.7109375" customWidth="1"/>
    <col min="12296" max="12296" width="11.5703125" customWidth="1"/>
    <col min="12545" max="12546" width="0" hidden="1" customWidth="1"/>
    <col min="12547" max="12547" width="3.140625" customWidth="1"/>
    <col min="12548" max="12548" width="105.7109375" customWidth="1"/>
    <col min="12549" max="12551" width="40.7109375" customWidth="1"/>
    <col min="12552" max="12552" width="11.5703125" customWidth="1"/>
    <col min="12801" max="12802" width="0" hidden="1" customWidth="1"/>
    <col min="12803" max="12803" width="3.140625" customWidth="1"/>
    <col min="12804" max="12804" width="105.7109375" customWidth="1"/>
    <col min="12805" max="12807" width="40.7109375" customWidth="1"/>
    <col min="12808" max="12808" width="11.5703125" customWidth="1"/>
    <col min="13057" max="13058" width="0" hidden="1" customWidth="1"/>
    <col min="13059" max="13059" width="3.140625" customWidth="1"/>
    <col min="13060" max="13060" width="105.7109375" customWidth="1"/>
    <col min="13061" max="13063" width="40.7109375" customWidth="1"/>
    <col min="13064" max="13064" width="11.5703125" customWidth="1"/>
    <col min="13313" max="13314" width="0" hidden="1" customWidth="1"/>
    <col min="13315" max="13315" width="3.140625" customWidth="1"/>
    <col min="13316" max="13316" width="105.7109375" customWidth="1"/>
    <col min="13317" max="13319" width="40.7109375" customWidth="1"/>
    <col min="13320" max="13320" width="11.5703125" customWidth="1"/>
    <col min="13569" max="13570" width="0" hidden="1" customWidth="1"/>
    <col min="13571" max="13571" width="3.140625" customWidth="1"/>
    <col min="13572" max="13572" width="105.7109375" customWidth="1"/>
    <col min="13573" max="13575" width="40.7109375" customWidth="1"/>
    <col min="13576" max="13576" width="11.5703125" customWidth="1"/>
    <col min="13825" max="13826" width="0" hidden="1" customWidth="1"/>
    <col min="13827" max="13827" width="3.140625" customWidth="1"/>
    <col min="13828" max="13828" width="105.7109375" customWidth="1"/>
    <col min="13829" max="13831" width="40.7109375" customWidth="1"/>
    <col min="13832" max="13832" width="11.5703125" customWidth="1"/>
    <col min="14081" max="14082" width="0" hidden="1" customWidth="1"/>
    <col min="14083" max="14083" width="3.140625" customWidth="1"/>
    <col min="14084" max="14084" width="105.7109375" customWidth="1"/>
    <col min="14085" max="14087" width="40.7109375" customWidth="1"/>
    <col min="14088" max="14088" width="11.5703125" customWidth="1"/>
    <col min="14337" max="14338" width="0" hidden="1" customWidth="1"/>
    <col min="14339" max="14339" width="3.140625" customWidth="1"/>
    <col min="14340" max="14340" width="105.7109375" customWidth="1"/>
    <col min="14341" max="14343" width="40.7109375" customWidth="1"/>
    <col min="14344" max="14344" width="11.5703125" customWidth="1"/>
    <col min="14593" max="14594" width="0" hidden="1" customWidth="1"/>
    <col min="14595" max="14595" width="3.140625" customWidth="1"/>
    <col min="14596" max="14596" width="105.7109375" customWidth="1"/>
    <col min="14597" max="14599" width="40.7109375" customWidth="1"/>
    <col min="14600" max="14600" width="11.5703125" customWidth="1"/>
    <col min="14849" max="14850" width="0" hidden="1" customWidth="1"/>
    <col min="14851" max="14851" width="3.140625" customWidth="1"/>
    <col min="14852" max="14852" width="105.7109375" customWidth="1"/>
    <col min="14853" max="14855" width="40.7109375" customWidth="1"/>
    <col min="14856" max="14856" width="11.5703125" customWidth="1"/>
    <col min="15105" max="15106" width="0" hidden="1" customWidth="1"/>
    <col min="15107" max="15107" width="3.140625" customWidth="1"/>
    <col min="15108" max="15108" width="105.7109375" customWidth="1"/>
    <col min="15109" max="15111" width="40.7109375" customWidth="1"/>
    <col min="15112" max="15112" width="11.5703125" customWidth="1"/>
    <col min="15361" max="15362" width="0" hidden="1" customWidth="1"/>
    <col min="15363" max="15363" width="3.140625" customWidth="1"/>
    <col min="15364" max="15364" width="105.7109375" customWidth="1"/>
    <col min="15365" max="15367" width="40.7109375" customWidth="1"/>
    <col min="15368" max="15368" width="11.5703125" customWidth="1"/>
    <col min="15617" max="15618" width="0" hidden="1" customWidth="1"/>
    <col min="15619" max="15619" width="3.140625" customWidth="1"/>
    <col min="15620" max="15620" width="105.7109375" customWidth="1"/>
    <col min="15621" max="15623" width="40.7109375" customWidth="1"/>
    <col min="15624" max="15624" width="11.5703125" customWidth="1"/>
    <col min="15873" max="15874" width="0" hidden="1" customWidth="1"/>
    <col min="15875" max="15875" width="3.140625" customWidth="1"/>
    <col min="15876" max="15876" width="105.7109375" customWidth="1"/>
    <col min="15877" max="15879" width="40.7109375" customWidth="1"/>
    <col min="15880" max="15880" width="11.5703125" customWidth="1"/>
    <col min="16129" max="16130" width="0" hidden="1" customWidth="1"/>
    <col min="16131" max="16131" width="3.140625" customWidth="1"/>
    <col min="16132" max="16132" width="105.7109375" customWidth="1"/>
    <col min="16133" max="16135" width="40.7109375" customWidth="1"/>
    <col min="16136" max="16136" width="11.5703125" customWidth="1"/>
  </cols>
  <sheetData>
    <row r="1" spans="1:78" ht="15" hidden="1" customHeight="1">
      <c r="A1" s="65"/>
      <c r="B1" s="65"/>
      <c r="C1" s="65"/>
      <c r="D1" s="65"/>
      <c r="E1" s="79"/>
      <c r="F1" s="79"/>
      <c r="G1" s="79"/>
      <c r="H1" s="65"/>
      <c r="I1" s="65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78" ht="15" hidden="1" customHeight="1">
      <c r="A2" s="65"/>
      <c r="B2" s="65"/>
      <c r="C2" s="65"/>
      <c r="D2" s="65"/>
      <c r="E2" s="79"/>
      <c r="F2" s="79"/>
      <c r="G2" s="79"/>
      <c r="H2" s="65"/>
      <c r="I2" s="65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15" hidden="1" customHeight="1">
      <c r="A3" s="65"/>
      <c r="B3" s="65"/>
      <c r="C3" s="65"/>
      <c r="D3" s="412" t="s">
        <v>329</v>
      </c>
      <c r="E3" s="412"/>
      <c r="F3" s="412"/>
      <c r="G3" s="412"/>
      <c r="H3" s="65"/>
      <c r="I3" s="65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15" customHeight="1">
      <c r="A4" s="65"/>
      <c r="B4" s="65"/>
      <c r="C4" s="65"/>
      <c r="D4" s="65"/>
      <c r="E4" s="79"/>
      <c r="F4" s="79"/>
      <c r="G4" s="79"/>
      <c r="H4" s="65"/>
      <c r="I4" s="65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25.15" customHeight="1">
      <c r="A5" s="65"/>
      <c r="B5" s="65"/>
      <c r="C5" s="65"/>
      <c r="D5" s="413" t="s">
        <v>554</v>
      </c>
      <c r="E5" s="414"/>
      <c r="F5" s="414"/>
      <c r="G5" s="415"/>
      <c r="H5" s="65"/>
      <c r="I5" s="65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</row>
    <row r="6" spans="1:78" ht="15" customHeight="1">
      <c r="A6" s="65"/>
      <c r="B6" s="65"/>
      <c r="C6" s="65"/>
      <c r="D6" s="416" t="s">
        <v>329</v>
      </c>
      <c r="E6" s="417"/>
      <c r="F6" s="417"/>
      <c r="G6" s="418"/>
      <c r="H6" s="65"/>
      <c r="I6" s="65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</row>
    <row r="7" spans="1:78" ht="15" customHeight="1">
      <c r="A7" s="65"/>
      <c r="B7" s="65"/>
      <c r="C7" s="65"/>
      <c r="D7" s="419" t="s">
        <v>557</v>
      </c>
      <c r="E7" s="420"/>
      <c r="F7" s="420"/>
      <c r="G7" s="421"/>
      <c r="H7" s="65"/>
      <c r="I7" s="65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</row>
    <row r="8" spans="1:78" ht="15" customHeight="1">
      <c r="A8" s="65"/>
      <c r="B8" s="65"/>
      <c r="C8" s="65"/>
      <c r="D8" s="422" t="s">
        <v>330</v>
      </c>
      <c r="E8" s="423"/>
      <c r="F8" s="423"/>
      <c r="G8" s="424"/>
      <c r="H8" s="65"/>
      <c r="I8" s="65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</row>
    <row r="9" spans="1:78" ht="15" customHeight="1">
      <c r="A9" s="65"/>
      <c r="B9" s="65"/>
      <c r="C9" s="65"/>
      <c r="D9" s="65"/>
      <c r="E9" s="79"/>
      <c r="F9" s="79"/>
      <c r="G9" s="79"/>
      <c r="H9" s="65"/>
      <c r="I9" s="65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</row>
    <row r="10" spans="1:78" ht="15">
      <c r="A10" s="65"/>
      <c r="B10" s="65"/>
      <c r="C10" s="65"/>
      <c r="D10" s="163" t="s">
        <v>331</v>
      </c>
      <c r="E10" s="164" t="s">
        <v>369</v>
      </c>
      <c r="F10" s="164" t="s">
        <v>153</v>
      </c>
      <c r="G10" s="164" t="s">
        <v>370</v>
      </c>
      <c r="H10" s="65"/>
      <c r="I10" s="65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</row>
    <row r="11" spans="1:78" ht="15" customHeight="1">
      <c r="A11" s="65"/>
      <c r="B11" s="65"/>
      <c r="C11" s="65"/>
      <c r="D11" s="67" t="s">
        <v>332</v>
      </c>
      <c r="E11" s="80">
        <f>+E12+E13+E14</f>
        <v>14564154</v>
      </c>
      <c r="F11" s="80">
        <f t="shared" ref="F11:G11" si="0">+F12+F13+F14</f>
        <v>15177400.25</v>
      </c>
      <c r="G11" s="80">
        <f t="shared" si="0"/>
        <v>15177400.25</v>
      </c>
      <c r="H11" s="65"/>
      <c r="I11" s="68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15" customHeight="1">
      <c r="A12" s="65"/>
      <c r="B12" s="65"/>
      <c r="C12" s="65"/>
      <c r="D12" s="69" t="s">
        <v>333</v>
      </c>
      <c r="E12" s="81">
        <f>+'F5. EAID'!B41</f>
        <v>5087060</v>
      </c>
      <c r="F12" s="82">
        <f>+'F5. EAID'!E41</f>
        <v>5696516.29</v>
      </c>
      <c r="G12" s="82">
        <f>+'F5. EAID'!F41</f>
        <v>5696516.29</v>
      </c>
      <c r="H12" s="65"/>
      <c r="I12" s="68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15" customHeight="1">
      <c r="A13" s="65"/>
      <c r="B13" s="65"/>
      <c r="C13" s="65"/>
      <c r="D13" s="69" t="s">
        <v>334</v>
      </c>
      <c r="E13" s="82">
        <f>+'F5. EAID'!B63</f>
        <v>9477094</v>
      </c>
      <c r="F13" s="82">
        <f>+'F5. EAID'!E63</f>
        <v>9480883.9600000009</v>
      </c>
      <c r="G13" s="82">
        <f>'F5. EAID'!F63</f>
        <v>9480883.9600000009</v>
      </c>
      <c r="H13" s="65"/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5" customHeight="1">
      <c r="A14" s="65"/>
      <c r="B14" s="65"/>
      <c r="C14" s="65"/>
      <c r="D14" s="69" t="s">
        <v>335</v>
      </c>
      <c r="E14" s="82">
        <f>+E38</f>
        <v>0</v>
      </c>
      <c r="F14" s="82">
        <f t="shared" ref="F14:G14" si="1">+F38</f>
        <v>0</v>
      </c>
      <c r="G14" s="82">
        <f t="shared" si="1"/>
        <v>0</v>
      </c>
      <c r="H14" s="65"/>
      <c r="I14" s="65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</row>
    <row r="15" spans="1:78" ht="15" customHeight="1">
      <c r="A15" s="65"/>
      <c r="B15" s="65"/>
      <c r="C15" s="65"/>
      <c r="D15" s="67" t="s">
        <v>336</v>
      </c>
      <c r="E15" s="80">
        <f>+E16+E17</f>
        <v>14564154</v>
      </c>
      <c r="F15" s="80">
        <f t="shared" ref="F15:G15" si="2">+F16+F17</f>
        <v>16834331.23</v>
      </c>
      <c r="G15" s="80">
        <f t="shared" si="2"/>
        <v>16807793.07</v>
      </c>
      <c r="H15" s="65"/>
      <c r="I15" s="68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</row>
    <row r="16" spans="1:78" ht="15" customHeight="1">
      <c r="A16" s="65"/>
      <c r="B16" s="65"/>
      <c r="C16" s="65"/>
      <c r="D16" s="69" t="s">
        <v>337</v>
      </c>
      <c r="E16" s="82">
        <f>+'F6a. EAEPE OG'!D10-'F6a. EAEPE OG'!D76</f>
        <v>5087060</v>
      </c>
      <c r="F16" s="82">
        <f>+'F6a. EAEPE OG'!G10-'F6a. EAEPE OG'!G76</f>
        <v>5767099.3399999999</v>
      </c>
      <c r="G16" s="82">
        <f>+'F6a. EAEPE OG'!H10-'F6a. EAEPE OG'!H76</f>
        <v>5740561.1799999997</v>
      </c>
      <c r="H16" s="65"/>
      <c r="I16" s="68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</row>
    <row r="17" spans="1:78" ht="15" customHeight="1">
      <c r="A17" s="65"/>
      <c r="B17" s="65"/>
      <c r="C17" s="65"/>
      <c r="D17" s="69" t="s">
        <v>338</v>
      </c>
      <c r="E17" s="82">
        <f>+'F6a. EAEPE OG'!D83-'F6a. EAEPE OG'!D149</f>
        <v>9477094</v>
      </c>
      <c r="F17" s="82">
        <f>+'F6a. EAEPE OG'!G83-'F6a. EAEPE OG'!G149</f>
        <v>11067231.890000001</v>
      </c>
      <c r="G17" s="82">
        <f>+'F6a. EAEPE OG'!H83-'F6a. EAEPE OG'!H149</f>
        <v>11067231.889999999</v>
      </c>
      <c r="H17" s="65"/>
      <c r="I17" s="65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</row>
    <row r="18" spans="1:78" ht="15" customHeight="1">
      <c r="A18" s="65"/>
      <c r="B18" s="65"/>
      <c r="C18" s="65"/>
      <c r="D18" s="67" t="s">
        <v>339</v>
      </c>
      <c r="E18" s="80">
        <f>+E19+E20</f>
        <v>0</v>
      </c>
      <c r="F18" s="80">
        <f>+F19+F20</f>
        <v>0</v>
      </c>
      <c r="G18" s="80">
        <f t="shared" ref="G18" si="3">+G19+G20</f>
        <v>0</v>
      </c>
      <c r="H18" s="65"/>
      <c r="I18" s="68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</row>
    <row r="19" spans="1:78" ht="15" customHeight="1">
      <c r="A19" s="65"/>
      <c r="B19" s="65"/>
      <c r="C19" s="65"/>
      <c r="D19" s="69" t="s">
        <v>340</v>
      </c>
      <c r="E19" s="82">
        <v>0</v>
      </c>
      <c r="F19" s="82">
        <v>0</v>
      </c>
      <c r="G19" s="82">
        <v>0</v>
      </c>
      <c r="H19" s="65"/>
      <c r="I19" s="68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</row>
    <row r="20" spans="1:78" ht="15" customHeight="1">
      <c r="A20" s="65"/>
      <c r="B20" s="65"/>
      <c r="C20" s="65"/>
      <c r="D20" s="69" t="s">
        <v>341</v>
      </c>
      <c r="E20" s="82">
        <v>0</v>
      </c>
      <c r="F20" s="82">
        <v>0</v>
      </c>
      <c r="G20" s="82">
        <v>0</v>
      </c>
      <c r="H20" s="65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</row>
    <row r="21" spans="1:78" ht="15" customHeight="1">
      <c r="A21" s="65"/>
      <c r="B21" s="65"/>
      <c r="C21" s="65"/>
      <c r="D21" s="67" t="s">
        <v>342</v>
      </c>
      <c r="E21" s="80">
        <f>+E11-E15+E18</f>
        <v>0</v>
      </c>
      <c r="F21" s="80">
        <f t="shared" ref="F21" si="4">+F11-F15+F18</f>
        <v>-1656930.9800000004</v>
      </c>
      <c r="G21" s="80">
        <f>+G11-G15+G18</f>
        <v>-1630392.8200000003</v>
      </c>
      <c r="H21" s="65"/>
      <c r="I21" s="68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</row>
    <row r="22" spans="1:78" ht="15" customHeight="1">
      <c r="A22" s="65"/>
      <c r="B22" s="65"/>
      <c r="C22" s="65"/>
      <c r="D22" s="67" t="s">
        <v>343</v>
      </c>
      <c r="E22" s="80">
        <f>+E21-E38</f>
        <v>0</v>
      </c>
      <c r="F22" s="80">
        <f t="shared" ref="F22:G22" si="5">+F21-F38</f>
        <v>-1656930.9800000004</v>
      </c>
      <c r="G22" s="80">
        <f t="shared" si="5"/>
        <v>-1630392.8200000003</v>
      </c>
      <c r="H22" s="65"/>
      <c r="I22" s="68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</row>
    <row r="23" spans="1:78" ht="15" customHeight="1">
      <c r="A23" s="65"/>
      <c r="B23" s="65"/>
      <c r="C23" s="65"/>
      <c r="D23" s="70" t="s">
        <v>344</v>
      </c>
      <c r="E23" s="83">
        <f>+E22-E18</f>
        <v>0</v>
      </c>
      <c r="F23" s="83">
        <f t="shared" ref="F23:G23" si="6">+F22-F18</f>
        <v>-1656930.9800000004</v>
      </c>
      <c r="G23" s="83">
        <f t="shared" si="6"/>
        <v>-1630392.8200000003</v>
      </c>
      <c r="H23" s="65"/>
      <c r="I23" s="68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</row>
    <row r="24" spans="1:78" ht="15" customHeight="1">
      <c r="A24" s="65"/>
      <c r="B24" s="65"/>
      <c r="C24" s="65"/>
      <c r="D24" s="65"/>
      <c r="E24" s="79"/>
      <c r="F24" s="79"/>
      <c r="G24" s="79"/>
      <c r="H24" s="65"/>
      <c r="I24" s="68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</row>
    <row r="25" spans="1:78" ht="15" customHeight="1">
      <c r="A25" s="65"/>
      <c r="B25" s="65"/>
      <c r="C25" s="65"/>
      <c r="D25" s="163" t="s">
        <v>128</v>
      </c>
      <c r="E25" s="165" t="s">
        <v>150</v>
      </c>
      <c r="F25" s="165" t="s">
        <v>153</v>
      </c>
      <c r="G25" s="165" t="s">
        <v>154</v>
      </c>
      <c r="H25" s="65"/>
      <c r="I25" s="68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</row>
    <row r="26" spans="1:78" ht="15" customHeight="1">
      <c r="A26" s="65"/>
      <c r="B26" s="65"/>
      <c r="C26" s="65"/>
      <c r="D26" s="67" t="s">
        <v>345</v>
      </c>
      <c r="E26" s="80">
        <f>+E27+E28</f>
        <v>0</v>
      </c>
      <c r="F26" s="80">
        <f t="shared" ref="F26:G26" si="7">+F27+F28</f>
        <v>0</v>
      </c>
      <c r="G26" s="80">
        <f t="shared" si="7"/>
        <v>0</v>
      </c>
      <c r="H26" s="65"/>
      <c r="I26" s="68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</row>
    <row r="27" spans="1:78" ht="15" customHeight="1">
      <c r="A27" s="65"/>
      <c r="B27" s="65"/>
      <c r="C27" s="65"/>
      <c r="D27" s="71" t="s">
        <v>346</v>
      </c>
      <c r="E27" s="82">
        <f>+'F6a. EAEPE OG'!D77+'F6a. EAEPE OG'!D78+'F6a. EAEPE OG'!D79+'F6a. EAEPE OG'!D80+'F6a. EAEPE OG'!D81</f>
        <v>0</v>
      </c>
      <c r="F27" s="82">
        <f>+'F6a. EAEPE OG'!G77+'F6a. EAEPE OG'!G78+'F6a. EAEPE OG'!G79+'F6a. EAEPE OG'!G80+'F6a. EAEPE OG'!G81</f>
        <v>0</v>
      </c>
      <c r="G27" s="82">
        <f>+'F6a. EAEPE OG'!H77+'F6a. EAEPE OG'!H78+'F6a. EAEPE OG'!H79+'F6a. EAEPE OG'!H80+'F6a. EAEPE OG'!H81</f>
        <v>0</v>
      </c>
      <c r="H27" s="65"/>
      <c r="I27" s="68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</row>
    <row r="28" spans="1:78" ht="15" customHeight="1">
      <c r="A28" s="65"/>
      <c r="B28" s="65"/>
      <c r="C28" s="65"/>
      <c r="D28" s="71" t="s">
        <v>347</v>
      </c>
      <c r="E28" s="82">
        <f>+'F6a. EAEPE OG'!D150+'F6a. EAEPE OG'!D151+'F6a. EAEPE OG'!D152+'F6a. EAEPE OG'!D153+'F6a. EAEPE OG'!D154</f>
        <v>0</v>
      </c>
      <c r="F28" s="82">
        <f>+'F6a. EAEPE OG'!G150+'F6a. EAEPE OG'!G151+'F6a. EAEPE OG'!G152+'F6a. EAEPE OG'!G153+'F6a. EAEPE OG'!G154</f>
        <v>0</v>
      </c>
      <c r="G28" s="82">
        <f>+'F6a. EAEPE OG'!H150+'F6a. EAEPE OG'!H151+'F6a. EAEPE OG'!H152+'F6a. EAEPE OG'!H153+'F6a. EAEPE OG'!H154</f>
        <v>0</v>
      </c>
      <c r="H28" s="65"/>
      <c r="I28" s="65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</row>
    <row r="29" spans="1:78" ht="15" customHeight="1">
      <c r="A29" s="65"/>
      <c r="B29" s="65"/>
      <c r="C29" s="65"/>
      <c r="D29" s="70" t="s">
        <v>348</v>
      </c>
      <c r="E29" s="83">
        <f>+E23+E26</f>
        <v>0</v>
      </c>
      <c r="F29" s="83">
        <f t="shared" ref="F29:G29" si="8">+F23+F26</f>
        <v>-1656930.9800000004</v>
      </c>
      <c r="G29" s="83">
        <f t="shared" si="8"/>
        <v>-1630392.8200000003</v>
      </c>
      <c r="H29" s="65"/>
      <c r="I29" s="68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</row>
    <row r="30" spans="1:78" ht="15" customHeight="1">
      <c r="A30" s="65"/>
      <c r="B30" s="65"/>
      <c r="C30" s="65"/>
      <c r="D30" s="65"/>
      <c r="E30" s="79"/>
      <c r="F30" s="79"/>
      <c r="G30" s="79"/>
      <c r="H30" s="65"/>
      <c r="I30" s="68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</row>
    <row r="31" spans="1:78" ht="15">
      <c r="A31" s="65"/>
      <c r="B31" s="65"/>
      <c r="C31" s="65"/>
      <c r="D31" s="163" t="s">
        <v>128</v>
      </c>
      <c r="E31" s="164" t="s">
        <v>349</v>
      </c>
      <c r="F31" s="164" t="s">
        <v>153</v>
      </c>
      <c r="G31" s="164" t="s">
        <v>371</v>
      </c>
      <c r="H31" s="65"/>
      <c r="I31" s="65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</row>
    <row r="32" spans="1:78" ht="15" customHeight="1">
      <c r="A32" s="65"/>
      <c r="B32" s="65"/>
      <c r="C32" s="65"/>
      <c r="D32" s="72" t="s">
        <v>350</v>
      </c>
      <c r="E32" s="87">
        <f>+E33+E34</f>
        <v>0</v>
      </c>
      <c r="F32" s="87">
        <f t="shared" ref="F32:G32" si="9">+F33+F34</f>
        <v>0</v>
      </c>
      <c r="G32" s="87">
        <f t="shared" si="9"/>
        <v>0</v>
      </c>
      <c r="H32" s="65"/>
      <c r="I32" s="65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ht="15" customHeight="1">
      <c r="A33" s="65"/>
      <c r="B33" s="65"/>
      <c r="C33" s="65"/>
      <c r="D33" s="73" t="s">
        <v>351</v>
      </c>
      <c r="E33" s="84">
        <v>0</v>
      </c>
      <c r="F33" s="84">
        <v>0</v>
      </c>
      <c r="G33" s="84">
        <v>0</v>
      </c>
      <c r="H33" s="65"/>
      <c r="I33" s="6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</row>
    <row r="34" spans="1:78" ht="15" customHeight="1">
      <c r="A34" s="65"/>
      <c r="B34" s="65"/>
      <c r="C34" s="65"/>
      <c r="D34" s="73" t="s">
        <v>352</v>
      </c>
      <c r="E34" s="84">
        <v>0</v>
      </c>
      <c r="F34" s="84">
        <v>0</v>
      </c>
      <c r="G34" s="84">
        <v>0</v>
      </c>
      <c r="H34" s="65"/>
      <c r="I34" s="6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</row>
    <row r="35" spans="1:78" ht="15" customHeight="1">
      <c r="A35" s="65"/>
      <c r="B35" s="65"/>
      <c r="C35" s="65"/>
      <c r="D35" s="72" t="s">
        <v>353</v>
      </c>
      <c r="E35" s="87">
        <f>+E36+E37</f>
        <v>0</v>
      </c>
      <c r="F35" s="87">
        <f t="shared" ref="F35" si="10">+F36+F37</f>
        <v>0</v>
      </c>
      <c r="G35" s="87">
        <f t="shared" ref="G35" si="11">+G36+G37</f>
        <v>0</v>
      </c>
      <c r="H35" s="65"/>
      <c r="I35" s="68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</row>
    <row r="36" spans="1:78" ht="15" customHeight="1">
      <c r="A36" s="65"/>
      <c r="B36" s="65"/>
      <c r="C36" s="65"/>
      <c r="D36" s="73" t="s">
        <v>354</v>
      </c>
      <c r="E36" s="84">
        <f>+'F6a. EAEPE OG'!D76</f>
        <v>0</v>
      </c>
      <c r="F36" s="84">
        <f>+'F6a. EAEPE OG'!G76</f>
        <v>0</v>
      </c>
      <c r="G36" s="84">
        <f>+'F6a. EAEPE OG'!H76</f>
        <v>0</v>
      </c>
      <c r="H36" s="65"/>
      <c r="I36" s="68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</row>
    <row r="37" spans="1:78" ht="15" customHeight="1">
      <c r="A37" s="65"/>
      <c r="B37" s="65"/>
      <c r="C37" s="65"/>
      <c r="D37" s="73" t="s">
        <v>355</v>
      </c>
      <c r="E37" s="84">
        <f>+'F6a. EAEPE OG'!D149</f>
        <v>0</v>
      </c>
      <c r="F37" s="84">
        <f>+'F6a. EAEPE OG'!G149</f>
        <v>0</v>
      </c>
      <c r="G37" s="84">
        <f>+'F6a. EAEPE OG'!H149</f>
        <v>0</v>
      </c>
      <c r="H37" s="65"/>
      <c r="I37" s="6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</row>
    <row r="38" spans="1:78" ht="15" customHeight="1">
      <c r="A38" s="65"/>
      <c r="B38" s="65"/>
      <c r="C38" s="65"/>
      <c r="D38" s="74" t="s">
        <v>356</v>
      </c>
      <c r="E38" s="88">
        <f>+E32-E35</f>
        <v>0</v>
      </c>
      <c r="F38" s="88">
        <f t="shared" ref="F38:G38" si="12">+F32-F35</f>
        <v>0</v>
      </c>
      <c r="G38" s="88">
        <f t="shared" si="12"/>
        <v>0</v>
      </c>
      <c r="H38" s="65"/>
      <c r="I38" s="68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</row>
    <row r="39" spans="1:78" ht="15" customHeight="1">
      <c r="A39" s="65"/>
      <c r="B39" s="65"/>
      <c r="C39" s="65"/>
      <c r="D39" s="65"/>
      <c r="E39" s="79"/>
      <c r="F39" s="79"/>
      <c r="G39" s="79"/>
      <c r="H39" s="65"/>
      <c r="I39" s="68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</row>
    <row r="40" spans="1:78" ht="15">
      <c r="A40" s="65"/>
      <c r="B40" s="65"/>
      <c r="C40" s="65"/>
      <c r="D40" s="163" t="s">
        <v>128</v>
      </c>
      <c r="E40" s="164" t="s">
        <v>349</v>
      </c>
      <c r="F40" s="164" t="s">
        <v>153</v>
      </c>
      <c r="G40" s="164" t="s">
        <v>371</v>
      </c>
      <c r="H40" s="65"/>
      <c r="I40" s="65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</row>
    <row r="41" spans="1:78" ht="15" customHeight="1">
      <c r="A41" s="65"/>
      <c r="B41" s="65"/>
      <c r="C41" s="65"/>
      <c r="D41" s="75" t="s">
        <v>357</v>
      </c>
      <c r="E41" s="84">
        <f>+E12</f>
        <v>5087060</v>
      </c>
      <c r="F41" s="84">
        <f t="shared" ref="F41:G41" si="13">+F12</f>
        <v>5696516.29</v>
      </c>
      <c r="G41" s="84">
        <f t="shared" si="13"/>
        <v>5696516.29</v>
      </c>
      <c r="H41" s="65"/>
      <c r="I41" s="68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</row>
    <row r="42" spans="1:78" ht="15" customHeight="1">
      <c r="A42" s="65"/>
      <c r="B42" s="65"/>
      <c r="C42" s="65"/>
      <c r="D42" s="75" t="s">
        <v>358</v>
      </c>
      <c r="E42" s="89">
        <f>+E43-E44</f>
        <v>0</v>
      </c>
      <c r="F42" s="89">
        <f t="shared" ref="F42:G42" si="14">+F43-F44</f>
        <v>0</v>
      </c>
      <c r="G42" s="89">
        <f t="shared" si="14"/>
        <v>0</v>
      </c>
      <c r="H42" s="65"/>
      <c r="I42" s="68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</row>
    <row r="43" spans="1:78" ht="15" customHeight="1">
      <c r="A43" s="65"/>
      <c r="B43" s="65"/>
      <c r="C43" s="65"/>
      <c r="D43" s="73" t="s">
        <v>351</v>
      </c>
      <c r="E43" s="84">
        <f>+E33</f>
        <v>0</v>
      </c>
      <c r="F43" s="84">
        <f t="shared" ref="F43:G43" si="15">+F33</f>
        <v>0</v>
      </c>
      <c r="G43" s="84">
        <f t="shared" si="15"/>
        <v>0</v>
      </c>
      <c r="H43" s="65"/>
      <c r="I43" s="65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</row>
    <row r="44" spans="1:78" ht="15" customHeight="1">
      <c r="A44" s="65"/>
      <c r="B44" s="65"/>
      <c r="C44" s="65"/>
      <c r="D44" s="73" t="s">
        <v>354</v>
      </c>
      <c r="E44" s="84">
        <f>+E36</f>
        <v>0</v>
      </c>
      <c r="F44" s="84">
        <f t="shared" ref="F44:G44" si="16">+F36</f>
        <v>0</v>
      </c>
      <c r="G44" s="84">
        <f t="shared" si="16"/>
        <v>0</v>
      </c>
      <c r="H44" s="65"/>
      <c r="I44" s="65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</row>
    <row r="45" spans="1:78" ht="15" customHeight="1">
      <c r="A45" s="65"/>
      <c r="B45" s="65"/>
      <c r="C45" s="65"/>
      <c r="D45" s="75" t="s">
        <v>337</v>
      </c>
      <c r="E45" s="84">
        <f>+E16</f>
        <v>5087060</v>
      </c>
      <c r="F45" s="84">
        <f t="shared" ref="F45:G45" si="17">+F16</f>
        <v>5767099.3399999999</v>
      </c>
      <c r="G45" s="84">
        <f t="shared" si="17"/>
        <v>5740561.1799999997</v>
      </c>
      <c r="H45" s="65"/>
      <c r="I45" s="65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</row>
    <row r="46" spans="1:78" ht="15" customHeight="1">
      <c r="A46" s="65"/>
      <c r="B46" s="65"/>
      <c r="C46" s="65"/>
      <c r="D46" s="75" t="s">
        <v>340</v>
      </c>
      <c r="E46" s="84">
        <f>+E19</f>
        <v>0</v>
      </c>
      <c r="F46" s="84">
        <f t="shared" ref="F46:G46" si="18">+F19</f>
        <v>0</v>
      </c>
      <c r="G46" s="84">
        <f t="shared" si="18"/>
        <v>0</v>
      </c>
      <c r="H46" s="65"/>
      <c r="I46" s="65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</row>
    <row r="47" spans="1:78" ht="15" customHeight="1">
      <c r="A47" s="65"/>
      <c r="B47" s="65"/>
      <c r="C47" s="65"/>
      <c r="D47" s="72" t="s">
        <v>359</v>
      </c>
      <c r="E47" s="87">
        <f>+E41+E42-E45+E46</f>
        <v>0</v>
      </c>
      <c r="F47" s="87">
        <f>+F41+F42-F45+F46</f>
        <v>-70583.049999999814</v>
      </c>
      <c r="G47" s="87">
        <f>+G41+G42-G45+G46</f>
        <v>-44044.889999999665</v>
      </c>
      <c r="H47" s="65"/>
      <c r="I47" s="68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</row>
    <row r="48" spans="1:78" ht="15" customHeight="1">
      <c r="A48" s="65"/>
      <c r="B48" s="65"/>
      <c r="C48" s="65"/>
      <c r="D48" s="74" t="s">
        <v>360</v>
      </c>
      <c r="E48" s="88">
        <f t="shared" ref="E48" si="19">+E47-E42</f>
        <v>0</v>
      </c>
      <c r="F48" s="88">
        <f>+F47-F42</f>
        <v>-70583.049999999814</v>
      </c>
      <c r="G48" s="88">
        <f t="shared" ref="G48" si="20">+G47-G42</f>
        <v>-44044.889999999665</v>
      </c>
      <c r="H48" s="65"/>
      <c r="I48" s="68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</row>
    <row r="49" spans="1:78" ht="15" customHeight="1">
      <c r="A49" s="65"/>
      <c r="B49" s="65"/>
      <c r="C49" s="65"/>
      <c r="D49" s="65"/>
      <c r="E49" s="79"/>
      <c r="F49" s="79"/>
      <c r="G49" s="79"/>
      <c r="H49" s="65"/>
      <c r="I49" s="68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</row>
    <row r="50" spans="1:78" ht="15">
      <c r="A50" s="65"/>
      <c r="B50" s="65"/>
      <c r="C50" s="65"/>
      <c r="D50" s="163" t="s">
        <v>128</v>
      </c>
      <c r="E50" s="164" t="s">
        <v>349</v>
      </c>
      <c r="F50" s="164" t="s">
        <v>153</v>
      </c>
      <c r="G50" s="164" t="s">
        <v>371</v>
      </c>
      <c r="H50" s="65"/>
      <c r="I50" s="65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</row>
    <row r="51" spans="1:78" ht="15" customHeight="1">
      <c r="A51" s="65"/>
      <c r="B51" s="65"/>
      <c r="C51" s="65"/>
      <c r="D51" s="75" t="s">
        <v>334</v>
      </c>
      <c r="E51" s="84">
        <f>+E13</f>
        <v>9477094</v>
      </c>
      <c r="F51" s="84">
        <f t="shared" ref="F51:G51" si="21">+F13</f>
        <v>9480883.9600000009</v>
      </c>
      <c r="G51" s="84">
        <f t="shared" si="21"/>
        <v>9480883.9600000009</v>
      </c>
      <c r="H51" s="65"/>
      <c r="I51" s="65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</row>
    <row r="52" spans="1:78" ht="15" customHeight="1">
      <c r="A52" s="65"/>
      <c r="B52" s="65"/>
      <c r="C52" s="65"/>
      <c r="D52" s="75" t="s">
        <v>361</v>
      </c>
      <c r="E52" s="89">
        <f>+E53-E54</f>
        <v>0</v>
      </c>
      <c r="F52" s="89">
        <f t="shared" ref="F52:G52" si="22">+F53-F54</f>
        <v>0</v>
      </c>
      <c r="G52" s="89">
        <f t="shared" si="22"/>
        <v>0</v>
      </c>
      <c r="H52" s="65"/>
      <c r="I52" s="65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</row>
    <row r="53" spans="1:78" ht="15" customHeight="1">
      <c r="A53" s="65"/>
      <c r="B53" s="65"/>
      <c r="C53" s="65"/>
      <c r="D53" s="73" t="s">
        <v>352</v>
      </c>
      <c r="E53" s="84">
        <f>+E34</f>
        <v>0</v>
      </c>
      <c r="F53" s="84">
        <f t="shared" ref="F53:G53" si="23">+F34</f>
        <v>0</v>
      </c>
      <c r="G53" s="84">
        <f t="shared" si="23"/>
        <v>0</v>
      </c>
      <c r="H53" s="65"/>
      <c r="I53" s="65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</row>
    <row r="54" spans="1:78" ht="15" customHeight="1">
      <c r="A54" s="65"/>
      <c r="B54" s="65"/>
      <c r="C54" s="65"/>
      <c r="D54" s="73" t="s">
        <v>355</v>
      </c>
      <c r="E54" s="84">
        <f>+E37</f>
        <v>0</v>
      </c>
      <c r="F54" s="84">
        <f t="shared" ref="F54:G54" si="24">+F37</f>
        <v>0</v>
      </c>
      <c r="G54" s="84">
        <f t="shared" si="24"/>
        <v>0</v>
      </c>
      <c r="H54" s="65"/>
      <c r="I54" s="65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</row>
    <row r="55" spans="1:78" ht="15" customHeight="1">
      <c r="A55" s="65"/>
      <c r="B55" s="65"/>
      <c r="C55" s="65"/>
      <c r="D55" s="75" t="s">
        <v>362</v>
      </c>
      <c r="E55" s="84">
        <f>+E17</f>
        <v>9477094</v>
      </c>
      <c r="F55" s="84">
        <f t="shared" ref="F55:G55" si="25">+F17</f>
        <v>11067231.890000001</v>
      </c>
      <c r="G55" s="84">
        <f t="shared" si="25"/>
        <v>11067231.889999999</v>
      </c>
      <c r="H55" s="65"/>
      <c r="I55" s="65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</row>
    <row r="56" spans="1:78" ht="15" customHeight="1">
      <c r="A56" s="65"/>
      <c r="B56" s="65"/>
      <c r="C56" s="65"/>
      <c r="D56" s="75" t="s">
        <v>341</v>
      </c>
      <c r="E56" s="84">
        <f>+E20</f>
        <v>0</v>
      </c>
      <c r="F56" s="84">
        <f t="shared" ref="F56:G56" si="26">+F20</f>
        <v>0</v>
      </c>
      <c r="G56" s="84">
        <f t="shared" si="26"/>
        <v>0</v>
      </c>
      <c r="H56" s="65"/>
      <c r="I56" s="65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</row>
    <row r="57" spans="1:78" ht="15" customHeight="1">
      <c r="A57" s="65"/>
      <c r="B57" s="65"/>
      <c r="C57" s="65"/>
      <c r="D57" s="72" t="s">
        <v>363</v>
      </c>
      <c r="E57" s="87">
        <f t="shared" ref="E57" si="27">+E51+E52-E55+E56</f>
        <v>0</v>
      </c>
      <c r="F57" s="87">
        <f>+F51+F52-F55+F56</f>
        <v>-1586347.9299999997</v>
      </c>
      <c r="G57" s="87">
        <f t="shared" ref="G57" si="28">+G51+G52-G55+G56</f>
        <v>-1586347.9299999978</v>
      </c>
      <c r="H57" s="65"/>
      <c r="I57" s="68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</row>
    <row r="58" spans="1:78" ht="15" customHeight="1">
      <c r="A58" s="65"/>
      <c r="B58" s="65"/>
      <c r="C58" s="65"/>
      <c r="D58" s="74" t="s">
        <v>364</v>
      </c>
      <c r="E58" s="88">
        <f t="shared" ref="E58" si="29">+E57-E52</f>
        <v>0</v>
      </c>
      <c r="F58" s="88">
        <f>+F57-F52</f>
        <v>-1586347.9299999997</v>
      </c>
      <c r="G58" s="88">
        <f t="shared" ref="G58" si="30">+G57-G52</f>
        <v>-1586347.9299999978</v>
      </c>
      <c r="H58" s="65"/>
      <c r="I58" s="68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</row>
    <row r="59" spans="1:78" ht="15" customHeight="1">
      <c r="A59" s="65"/>
      <c r="B59" s="65"/>
      <c r="C59" s="65"/>
      <c r="D59" s="65"/>
      <c r="E59" s="79"/>
      <c r="F59" s="79"/>
      <c r="G59" s="79"/>
      <c r="H59" s="65"/>
      <c r="I59" s="65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</row>
    <row r="60" spans="1:78">
      <c r="A60" s="65"/>
      <c r="B60" s="65"/>
      <c r="C60" s="65"/>
      <c r="D60" s="410" t="s">
        <v>365</v>
      </c>
      <c r="E60" s="410"/>
      <c r="F60" s="410"/>
      <c r="G60" s="410"/>
      <c r="H60" s="76"/>
      <c r="I60" s="77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</row>
    <row r="61" spans="1:78">
      <c r="A61" s="65"/>
      <c r="B61" s="65"/>
      <c r="C61" s="65"/>
      <c r="D61" s="410" t="s">
        <v>366</v>
      </c>
      <c r="E61" s="410"/>
      <c r="F61" s="410"/>
      <c r="G61" s="410"/>
      <c r="H61" s="411"/>
      <c r="I61" s="410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</row>
    <row r="62" spans="1:78" ht="15" customHeight="1">
      <c r="A62" s="65"/>
      <c r="B62" s="65"/>
      <c r="C62" s="65"/>
      <c r="D62" s="65"/>
      <c r="E62" s="79"/>
      <c r="F62" s="79"/>
      <c r="G62" s="79"/>
      <c r="H62" s="65"/>
      <c r="I62" s="65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</row>
    <row r="63" spans="1:78" ht="15" hidden="1" customHeight="1">
      <c r="A63" s="66"/>
      <c r="B63" s="66"/>
      <c r="C63" s="66"/>
      <c r="D63" s="66"/>
      <c r="E63" s="85"/>
      <c r="F63" s="85"/>
      <c r="G63" s="85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</row>
    <row r="64" spans="1:78" ht="15" hidden="1" customHeight="1">
      <c r="A64" s="66"/>
      <c r="B64" s="66"/>
      <c r="C64" s="66"/>
      <c r="D64" s="66"/>
      <c r="E64" s="85"/>
      <c r="F64" s="85"/>
      <c r="G64" s="85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</row>
    <row r="65" spans="1:78" ht="15" hidden="1" customHeight="1">
      <c r="A65" s="66"/>
      <c r="B65" s="66"/>
      <c r="C65" s="66"/>
      <c r="D65" s="66"/>
      <c r="E65" s="85"/>
      <c r="F65" s="85"/>
      <c r="G65" s="85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</row>
    <row r="66" spans="1:78" ht="15" hidden="1" customHeight="1">
      <c r="A66" s="66"/>
      <c r="B66" s="66"/>
      <c r="C66" s="66"/>
      <c r="D66" s="66"/>
      <c r="E66" s="85"/>
      <c r="F66" s="85"/>
      <c r="G66" s="85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</row>
    <row r="67" spans="1:78" ht="15" hidden="1" customHeight="1">
      <c r="A67" s="66"/>
      <c r="B67" s="66"/>
      <c r="C67" s="66"/>
      <c r="D67" s="66"/>
      <c r="E67" s="85"/>
      <c r="F67" s="85"/>
      <c r="G67" s="85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</row>
    <row r="68" spans="1:78" ht="15" hidden="1" customHeight="1">
      <c r="A68" s="66"/>
      <c r="B68" s="66"/>
      <c r="C68" s="66"/>
      <c r="D68" s="66"/>
      <c r="E68" s="85"/>
      <c r="F68" s="85"/>
      <c r="G68" s="85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</row>
    <row r="69" spans="1:78" ht="15" hidden="1" customHeight="1">
      <c r="A69" s="66"/>
      <c r="B69" s="66"/>
      <c r="C69" s="66"/>
      <c r="D69" s="66"/>
      <c r="E69" s="85"/>
      <c r="F69" s="85"/>
      <c r="G69" s="85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</row>
    <row r="70" spans="1:78" ht="15" hidden="1" customHeight="1">
      <c r="A70" s="66"/>
      <c r="B70" s="66"/>
      <c r="C70" s="66"/>
      <c r="D70" s="66"/>
      <c r="E70" s="85"/>
      <c r="F70" s="85"/>
      <c r="G70" s="85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</row>
    <row r="71" spans="1:78" ht="15" hidden="1" customHeight="1">
      <c r="A71" s="66"/>
      <c r="B71" s="66"/>
      <c r="C71" s="66"/>
      <c r="D71" s="66"/>
      <c r="E71" s="85"/>
      <c r="F71" s="85"/>
      <c r="G71" s="85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</row>
    <row r="72" spans="1:78" ht="15" hidden="1" customHeight="1">
      <c r="A72" s="66"/>
      <c r="B72" s="66"/>
      <c r="C72" s="66"/>
      <c r="D72" s="66"/>
      <c r="E72" s="85"/>
      <c r="F72" s="85"/>
      <c r="G72" s="85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</row>
    <row r="73" spans="1:78" ht="15" hidden="1" customHeight="1">
      <c r="A73" s="66"/>
      <c r="B73" s="66"/>
      <c r="C73" s="66"/>
      <c r="D73" s="66"/>
      <c r="E73" s="85"/>
      <c r="F73" s="85"/>
      <c r="G73" s="85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</row>
    <row r="74" spans="1:78" ht="15" hidden="1" customHeight="1">
      <c r="A74" s="66"/>
      <c r="B74" s="66"/>
      <c r="C74" s="66"/>
      <c r="D74" s="66"/>
      <c r="E74" s="85"/>
      <c r="F74" s="85"/>
      <c r="G74" s="85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</row>
    <row r="75" spans="1:78" ht="15" hidden="1" customHeight="1">
      <c r="A75" s="66"/>
      <c r="B75" s="66"/>
      <c r="C75" s="66"/>
      <c r="D75" s="66"/>
      <c r="E75" s="85"/>
      <c r="F75" s="85"/>
      <c r="G75" s="85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</row>
    <row r="76" spans="1:78" ht="15" hidden="1" customHeight="1">
      <c r="A76" s="66"/>
      <c r="B76" s="66"/>
      <c r="C76" s="66"/>
      <c r="D76" s="66"/>
      <c r="E76" s="85"/>
      <c r="F76" s="85"/>
      <c r="G76" s="85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</row>
    <row r="77" spans="1:78" ht="15" hidden="1" customHeight="1">
      <c r="A77" s="66"/>
      <c r="B77" s="66"/>
      <c r="C77" s="66"/>
      <c r="D77" s="66"/>
      <c r="E77" s="85"/>
      <c r="F77" s="85"/>
      <c r="G77" s="85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</row>
    <row r="78" spans="1:78" ht="15" hidden="1" customHeight="1">
      <c r="A78" s="66"/>
      <c r="B78" s="66"/>
      <c r="C78" s="66"/>
      <c r="D78" s="66"/>
      <c r="E78" s="85"/>
      <c r="F78" s="85"/>
      <c r="G78" s="85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</row>
    <row r="79" spans="1:78" ht="15" hidden="1" customHeight="1">
      <c r="A79" s="66"/>
      <c r="B79" s="66"/>
      <c r="C79" s="66"/>
      <c r="D79" s="66"/>
      <c r="E79" s="85"/>
      <c r="F79" s="85"/>
      <c r="G79" s="85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</row>
    <row r="80" spans="1:78" ht="15" hidden="1" customHeight="1">
      <c r="A80" s="66"/>
      <c r="B80" s="66"/>
      <c r="C80" s="66"/>
      <c r="D80" s="66"/>
      <c r="E80" s="85"/>
      <c r="F80" s="85"/>
      <c r="G80" s="85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</row>
    <row r="81" spans="1:78" ht="15" hidden="1" customHeight="1">
      <c r="A81" s="66"/>
      <c r="B81" s="66"/>
      <c r="C81" s="66"/>
      <c r="D81" s="66"/>
      <c r="E81" s="85"/>
      <c r="F81" s="85"/>
      <c r="G81" s="85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</row>
    <row r="82" spans="1:78" ht="15" hidden="1" customHeight="1">
      <c r="A82" s="66"/>
      <c r="B82" s="66"/>
      <c r="C82" s="66"/>
      <c r="D82" s="66"/>
      <c r="E82" s="85"/>
      <c r="F82" s="85"/>
      <c r="G82" s="85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</row>
    <row r="83" spans="1:78" ht="15" hidden="1" customHeight="1">
      <c r="A83" s="66"/>
      <c r="B83" s="66"/>
      <c r="C83" s="66"/>
      <c r="D83" s="66"/>
      <c r="E83" s="85"/>
      <c r="F83" s="85"/>
      <c r="G83" s="85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</row>
    <row r="84" spans="1:78" ht="15" hidden="1" customHeight="1">
      <c r="A84" s="66"/>
      <c r="B84" s="66"/>
      <c r="C84" s="66"/>
      <c r="D84" s="66"/>
      <c r="E84" s="85"/>
      <c r="F84" s="85"/>
      <c r="G84" s="85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</row>
    <row r="85" spans="1:78" ht="15" hidden="1" customHeight="1">
      <c r="A85" s="66"/>
      <c r="B85" s="66"/>
      <c r="C85" s="66"/>
      <c r="D85" s="66"/>
      <c r="E85" s="85"/>
      <c r="F85" s="85"/>
      <c r="G85" s="85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</row>
    <row r="86" spans="1:78" ht="15" hidden="1" customHeight="1">
      <c r="A86" s="66"/>
      <c r="B86" s="66"/>
      <c r="C86" s="66"/>
      <c r="D86" s="66"/>
      <c r="E86" s="85"/>
      <c r="F86" s="85"/>
      <c r="G86" s="85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</row>
    <row r="87" spans="1:78" ht="15" hidden="1" customHeight="1">
      <c r="A87" s="66"/>
      <c r="B87" s="66"/>
      <c r="C87" s="66"/>
      <c r="D87" s="66"/>
      <c r="E87" s="85"/>
      <c r="F87" s="85"/>
      <c r="G87" s="85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ht="15" hidden="1" customHeight="1">
      <c r="A88" s="66"/>
      <c r="B88" s="66"/>
      <c r="C88" s="66"/>
      <c r="D88" s="66"/>
      <c r="E88" s="85"/>
      <c r="F88" s="85"/>
      <c r="G88" s="85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</row>
    <row r="89" spans="1:78" ht="15" hidden="1" customHeight="1">
      <c r="A89" s="66"/>
      <c r="B89" s="66"/>
      <c r="C89" s="66"/>
      <c r="D89" s="66"/>
      <c r="E89" s="85"/>
      <c r="F89" s="85"/>
      <c r="G89" s="85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</row>
    <row r="90" spans="1:78" ht="15" hidden="1" customHeight="1">
      <c r="A90" s="66"/>
      <c r="B90" s="66"/>
      <c r="C90" s="66"/>
      <c r="D90" s="66"/>
      <c r="E90" s="85"/>
      <c r="F90" s="85"/>
      <c r="G90" s="85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</row>
    <row r="91" spans="1:78" ht="15" hidden="1" customHeight="1">
      <c r="A91" s="66"/>
      <c r="B91" s="66"/>
      <c r="C91" s="66"/>
      <c r="D91" s="66"/>
      <c r="E91" s="85"/>
      <c r="F91" s="85"/>
      <c r="G91" s="85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</row>
    <row r="92" spans="1:78" ht="15" hidden="1" customHeight="1">
      <c r="A92" s="66"/>
      <c r="B92" s="66"/>
      <c r="C92" s="66"/>
      <c r="D92" s="66"/>
      <c r="E92" s="85"/>
      <c r="F92" s="85"/>
      <c r="G92" s="85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</row>
    <row r="93" spans="1:78" ht="15" hidden="1" customHeight="1">
      <c r="A93" s="66"/>
      <c r="B93" s="66"/>
      <c r="C93" s="66"/>
      <c r="D93" s="66"/>
      <c r="E93" s="85"/>
      <c r="F93" s="85"/>
      <c r="G93" s="85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</row>
    <row r="94" spans="1:78" ht="15" hidden="1" customHeight="1">
      <c r="A94" s="66"/>
      <c r="B94" s="66"/>
      <c r="C94" s="66"/>
      <c r="D94" s="66"/>
      <c r="E94" s="85"/>
      <c r="F94" s="85"/>
      <c r="G94" s="85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</row>
    <row r="95" spans="1:78" ht="15" hidden="1" customHeight="1">
      <c r="A95" s="66"/>
      <c r="B95" s="66"/>
      <c r="C95" s="66"/>
      <c r="D95" s="66"/>
      <c r="E95" s="85"/>
      <c r="F95" s="85"/>
      <c r="G95" s="85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</row>
    <row r="96" spans="1:78" ht="15" hidden="1" customHeight="1">
      <c r="A96" s="66"/>
      <c r="B96" s="66"/>
      <c r="C96" s="66"/>
      <c r="D96" s="66"/>
      <c r="E96" s="85"/>
      <c r="F96" s="85"/>
      <c r="G96" s="85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</row>
    <row r="97" spans="1:78" ht="15" hidden="1" customHeight="1">
      <c r="A97" s="66"/>
      <c r="B97" s="66"/>
      <c r="C97" s="66"/>
      <c r="D97" s="66"/>
      <c r="E97" s="85"/>
      <c r="F97" s="85"/>
      <c r="G97" s="85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</row>
    <row r="98" spans="1:78" ht="15" hidden="1" customHeight="1">
      <c r="A98" s="66"/>
      <c r="B98" s="66"/>
      <c r="C98" s="66"/>
      <c r="D98" s="66"/>
      <c r="E98" s="85"/>
      <c r="F98" s="85"/>
      <c r="G98" s="85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</row>
    <row r="99" spans="1:78" ht="15" hidden="1" customHeight="1">
      <c r="A99" s="66"/>
      <c r="B99" s="66"/>
      <c r="C99" s="66"/>
      <c r="D99" s="66"/>
      <c r="E99" s="85"/>
      <c r="F99" s="85"/>
      <c r="G99" s="85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</row>
    <row r="100" spans="1:78" ht="15" hidden="1" customHeight="1">
      <c r="A100" s="66"/>
      <c r="B100" s="66"/>
      <c r="C100" s="66"/>
      <c r="D100" s="66"/>
      <c r="E100" s="85"/>
      <c r="F100" s="85"/>
      <c r="G100" s="85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</row>
    <row r="101" spans="1:78" ht="15" hidden="1" customHeight="1">
      <c r="A101" s="66"/>
      <c r="B101" s="66"/>
      <c r="C101" s="66"/>
      <c r="D101" s="66"/>
      <c r="E101" s="85"/>
      <c r="F101" s="85"/>
      <c r="G101" s="85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</row>
    <row r="102" spans="1:78" ht="15" hidden="1" customHeight="1">
      <c r="A102" s="66"/>
      <c r="B102" s="66"/>
      <c r="C102" s="66"/>
      <c r="D102" s="66"/>
      <c r="E102" s="85"/>
      <c r="F102" s="85"/>
      <c r="G102" s="85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</row>
    <row r="103" spans="1:78" ht="15" hidden="1" customHeight="1">
      <c r="A103" s="66"/>
      <c r="B103" s="66"/>
      <c r="C103" s="66"/>
      <c r="D103" s="66"/>
      <c r="E103" s="85"/>
      <c r="F103" s="85"/>
      <c r="G103" s="85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</row>
    <row r="104" spans="1:78" ht="15" hidden="1" customHeight="1">
      <c r="A104" s="66"/>
      <c r="B104" s="66"/>
      <c r="C104" s="66"/>
      <c r="D104" s="66"/>
      <c r="E104" s="85"/>
      <c r="F104" s="85"/>
      <c r="G104" s="85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</row>
    <row r="105" spans="1:78" ht="15" hidden="1" customHeight="1">
      <c r="A105" s="66"/>
      <c r="B105" s="66"/>
      <c r="C105" s="66"/>
      <c r="D105" s="66"/>
      <c r="E105" s="85"/>
      <c r="F105" s="85"/>
      <c r="G105" s="85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</row>
    <row r="106" spans="1:78" ht="15" hidden="1" customHeight="1">
      <c r="A106" s="66"/>
      <c r="B106" s="66"/>
      <c r="C106" s="66"/>
      <c r="D106" s="66"/>
      <c r="E106" s="85"/>
      <c r="F106" s="85"/>
      <c r="G106" s="85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</row>
    <row r="107" spans="1:78" ht="15" hidden="1" customHeight="1">
      <c r="A107" s="66"/>
      <c r="B107" s="66"/>
      <c r="C107" s="66"/>
      <c r="D107" s="66"/>
      <c r="E107" s="85"/>
      <c r="F107" s="85"/>
      <c r="G107" s="85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</row>
    <row r="108" spans="1:78" ht="15" hidden="1" customHeight="1">
      <c r="A108" s="66"/>
      <c r="B108" s="66"/>
      <c r="C108" s="66"/>
      <c r="D108" s="66"/>
      <c r="E108" s="85"/>
      <c r="F108" s="85"/>
      <c r="G108" s="85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</row>
    <row r="109" spans="1:78" ht="15" hidden="1" customHeight="1">
      <c r="A109" s="66"/>
      <c r="B109" s="66"/>
      <c r="C109" s="66"/>
      <c r="D109" s="66"/>
      <c r="E109" s="85"/>
      <c r="F109" s="85"/>
      <c r="G109" s="85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</row>
    <row r="110" spans="1:78" ht="15" hidden="1" customHeight="1">
      <c r="A110" s="66"/>
      <c r="B110" s="66"/>
      <c r="C110" s="66"/>
      <c r="D110" s="66"/>
      <c r="E110" s="85"/>
      <c r="F110" s="85"/>
      <c r="G110" s="85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</row>
    <row r="111" spans="1:78" ht="15" hidden="1" customHeight="1">
      <c r="A111" s="66"/>
      <c r="B111" s="66"/>
      <c r="C111" s="66"/>
      <c r="D111" s="66"/>
      <c r="E111" s="85"/>
      <c r="F111" s="85"/>
      <c r="G111" s="85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</row>
    <row r="112" spans="1:78" ht="15" hidden="1" customHeight="1">
      <c r="A112" s="66"/>
      <c r="B112" s="66"/>
      <c r="C112" s="66"/>
      <c r="D112" s="66"/>
      <c r="E112" s="85"/>
      <c r="F112" s="85"/>
      <c r="G112" s="85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</row>
    <row r="113" spans="1:78" ht="15" hidden="1" customHeight="1">
      <c r="A113" s="66"/>
      <c r="B113" s="66"/>
      <c r="C113" s="66"/>
      <c r="D113" s="66"/>
      <c r="E113" s="85"/>
      <c r="F113" s="85"/>
      <c r="G113" s="85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</row>
    <row r="114" spans="1:78" ht="15" hidden="1" customHeight="1">
      <c r="A114" s="66"/>
      <c r="B114" s="66"/>
      <c r="C114" s="66"/>
      <c r="D114" s="66"/>
      <c r="E114" s="85"/>
      <c r="F114" s="85"/>
      <c r="G114" s="85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</row>
    <row r="115" spans="1:78" ht="15" hidden="1" customHeight="1">
      <c r="A115" s="66"/>
      <c r="B115" s="66"/>
      <c r="C115" s="66"/>
      <c r="D115" s="66"/>
      <c r="E115" s="85"/>
      <c r="F115" s="85"/>
      <c r="G115" s="85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</row>
    <row r="116" spans="1:78" ht="15" hidden="1" customHeight="1">
      <c r="A116" s="66"/>
      <c r="B116" s="66"/>
      <c r="C116" s="66"/>
      <c r="D116" s="66"/>
      <c r="E116" s="85"/>
      <c r="F116" s="85"/>
      <c r="G116" s="85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</row>
    <row r="117" spans="1:78" ht="15" hidden="1" customHeight="1">
      <c r="A117" s="66"/>
      <c r="B117" s="66"/>
      <c r="C117" s="66"/>
      <c r="D117" s="66"/>
      <c r="E117" s="85"/>
      <c r="F117" s="85"/>
      <c r="G117" s="85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</row>
    <row r="118" spans="1:78" ht="15" hidden="1" customHeight="1">
      <c r="A118" s="66"/>
      <c r="B118" s="66"/>
      <c r="C118" s="66"/>
      <c r="D118" s="66"/>
      <c r="E118" s="85"/>
      <c r="F118" s="85"/>
      <c r="G118" s="85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</row>
    <row r="119" spans="1:78" ht="15" hidden="1" customHeight="1">
      <c r="A119" s="66"/>
      <c r="B119" s="66"/>
      <c r="C119" s="66"/>
      <c r="D119" s="66"/>
      <c r="E119" s="85"/>
      <c r="F119" s="85"/>
      <c r="G119" s="85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</row>
    <row r="120" spans="1:78" ht="15" hidden="1" customHeight="1">
      <c r="A120" s="66"/>
      <c r="B120" s="66"/>
      <c r="C120" s="66"/>
      <c r="D120" s="66"/>
      <c r="E120" s="85"/>
      <c r="F120" s="85"/>
      <c r="G120" s="85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</row>
    <row r="121" spans="1:78" ht="15" hidden="1" customHeight="1">
      <c r="A121" s="66"/>
      <c r="B121" s="66"/>
      <c r="C121" s="66"/>
      <c r="D121" s="66"/>
      <c r="E121" s="85"/>
      <c r="F121" s="85"/>
      <c r="G121" s="85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</row>
    <row r="122" spans="1:78" ht="15" hidden="1" customHeight="1">
      <c r="A122" s="66"/>
      <c r="B122" s="66"/>
      <c r="C122" s="66"/>
      <c r="D122" s="66"/>
      <c r="E122" s="85"/>
      <c r="F122" s="85"/>
      <c r="G122" s="85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</row>
    <row r="123" spans="1:78" ht="15" hidden="1" customHeight="1">
      <c r="A123" s="66"/>
      <c r="B123" s="66"/>
      <c r="C123" s="66"/>
      <c r="D123" s="66"/>
      <c r="E123" s="85"/>
      <c r="F123" s="85"/>
      <c r="G123" s="85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</row>
    <row r="124" spans="1:78" ht="15" hidden="1" customHeight="1">
      <c r="A124" s="66"/>
      <c r="B124" s="66"/>
      <c r="C124" s="66"/>
      <c r="D124" s="66"/>
      <c r="E124" s="85"/>
      <c r="F124" s="85"/>
      <c r="G124" s="85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</row>
    <row r="125" spans="1:78" ht="15" hidden="1" customHeight="1">
      <c r="A125" s="66"/>
      <c r="B125" s="66"/>
      <c r="C125" s="66"/>
      <c r="D125" s="66"/>
      <c r="E125" s="85"/>
      <c r="F125" s="85"/>
      <c r="G125" s="85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</row>
    <row r="126" spans="1:78" ht="15" hidden="1" customHeight="1">
      <c r="A126" s="66"/>
      <c r="B126" s="66"/>
      <c r="C126" s="66"/>
      <c r="D126" s="66"/>
      <c r="E126" s="85"/>
      <c r="F126" s="85"/>
      <c r="G126" s="85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</row>
    <row r="127" spans="1:78" ht="15" hidden="1" customHeight="1">
      <c r="A127" s="66"/>
      <c r="B127" s="66"/>
      <c r="C127" s="66"/>
      <c r="D127" s="66"/>
      <c r="E127" s="85"/>
      <c r="F127" s="85"/>
      <c r="G127" s="85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</row>
    <row r="128" spans="1:78" ht="15" hidden="1" customHeight="1">
      <c r="A128" s="66"/>
      <c r="B128" s="66"/>
      <c r="C128" s="66"/>
      <c r="D128" s="66"/>
      <c r="E128" s="85"/>
      <c r="F128" s="85"/>
      <c r="G128" s="85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</row>
    <row r="129" spans="1:78" ht="15" hidden="1" customHeight="1">
      <c r="A129" s="66"/>
      <c r="B129" s="66"/>
      <c r="C129" s="66"/>
      <c r="D129" s="66"/>
      <c r="E129" s="85"/>
      <c r="F129" s="85"/>
      <c r="G129" s="85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</row>
    <row r="130" spans="1:78" ht="15" hidden="1" customHeight="1">
      <c r="A130" s="66"/>
      <c r="B130" s="66"/>
      <c r="C130" s="66"/>
      <c r="D130" s="66"/>
      <c r="E130" s="85"/>
      <c r="F130" s="85"/>
      <c r="G130" s="85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</row>
    <row r="131" spans="1:78" ht="15" hidden="1" customHeight="1">
      <c r="A131" s="66"/>
      <c r="B131" s="66"/>
      <c r="C131" s="66"/>
      <c r="D131" s="66"/>
      <c r="E131" s="85"/>
      <c r="F131" s="85"/>
      <c r="G131" s="85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</row>
    <row r="132" spans="1:78" ht="15" hidden="1" customHeight="1">
      <c r="A132" s="66"/>
      <c r="B132" s="66"/>
      <c r="C132" s="66"/>
      <c r="D132" s="66"/>
      <c r="E132" s="85"/>
      <c r="F132" s="85"/>
      <c r="G132" s="85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</row>
    <row r="133" spans="1:78" ht="15" hidden="1" customHeight="1">
      <c r="A133" s="66"/>
      <c r="B133" s="66"/>
      <c r="C133" s="66"/>
      <c r="D133" s="66"/>
      <c r="E133" s="85"/>
      <c r="F133" s="85"/>
      <c r="G133" s="85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</row>
    <row r="134" spans="1:78" ht="15" hidden="1" customHeight="1">
      <c r="A134" s="66"/>
      <c r="B134" s="66"/>
      <c r="C134" s="66"/>
      <c r="D134" s="66"/>
      <c r="E134" s="85"/>
      <c r="F134" s="85"/>
      <c r="G134" s="85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</row>
    <row r="135" spans="1:78" ht="15" hidden="1" customHeight="1">
      <c r="A135" s="66"/>
      <c r="B135" s="66"/>
      <c r="C135" s="66"/>
      <c r="D135" s="66"/>
      <c r="E135" s="85"/>
      <c r="F135" s="85"/>
      <c r="G135" s="85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</row>
    <row r="136" spans="1:78" ht="15" hidden="1" customHeight="1">
      <c r="A136" s="66"/>
      <c r="B136" s="66"/>
      <c r="C136" s="66"/>
      <c r="D136" s="66"/>
      <c r="E136" s="85"/>
      <c r="F136" s="85"/>
      <c r="G136" s="85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</row>
    <row r="137" spans="1:78" ht="15" hidden="1" customHeight="1">
      <c r="A137" s="66"/>
      <c r="B137" s="66"/>
      <c r="C137" s="66"/>
      <c r="D137" s="66"/>
      <c r="E137" s="85"/>
      <c r="F137" s="85"/>
      <c r="G137" s="85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</row>
    <row r="138" spans="1:78" ht="15" hidden="1" customHeight="1">
      <c r="A138" s="66"/>
      <c r="B138" s="66"/>
      <c r="C138" s="66"/>
      <c r="D138" s="66"/>
      <c r="E138" s="85"/>
      <c r="F138" s="85"/>
      <c r="G138" s="85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</row>
    <row r="139" spans="1:78" ht="15" hidden="1" customHeight="1">
      <c r="A139" s="66"/>
      <c r="B139" s="66"/>
      <c r="C139" s="66"/>
      <c r="D139" s="66"/>
      <c r="E139" s="85"/>
      <c r="F139" s="85"/>
      <c r="G139" s="85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</row>
    <row r="140" spans="1:78" ht="15" hidden="1" customHeight="1">
      <c r="A140" s="66"/>
      <c r="B140" s="66"/>
      <c r="C140" s="66"/>
      <c r="D140" s="66"/>
      <c r="E140" s="85"/>
      <c r="F140" s="85"/>
      <c r="G140" s="85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</row>
    <row r="141" spans="1:78" ht="15" hidden="1" customHeight="1">
      <c r="A141" s="66"/>
      <c r="B141" s="66"/>
      <c r="C141" s="66"/>
      <c r="D141" s="66"/>
      <c r="E141" s="85"/>
      <c r="F141" s="85"/>
      <c r="G141" s="85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</row>
    <row r="142" spans="1:78" ht="15" hidden="1" customHeight="1">
      <c r="A142" s="66"/>
      <c r="B142" s="66"/>
      <c r="C142" s="66"/>
      <c r="D142" s="66"/>
      <c r="E142" s="85"/>
      <c r="F142" s="85"/>
      <c r="G142" s="85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</row>
    <row r="143" spans="1:78" ht="15" hidden="1" customHeight="1">
      <c r="A143" s="66"/>
      <c r="B143" s="66"/>
      <c r="C143" s="66"/>
      <c r="D143" s="66"/>
      <c r="E143" s="85"/>
      <c r="F143" s="85"/>
      <c r="G143" s="85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</row>
    <row r="144" spans="1:78" ht="15" hidden="1" customHeight="1">
      <c r="A144" s="66"/>
      <c r="B144" s="66"/>
      <c r="C144" s="66"/>
      <c r="D144" s="66"/>
      <c r="E144" s="85"/>
      <c r="F144" s="85"/>
      <c r="G144" s="85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</row>
    <row r="145" spans="1:78" ht="15" hidden="1" customHeight="1">
      <c r="A145" s="66"/>
      <c r="B145" s="66"/>
      <c r="C145" s="66"/>
      <c r="D145" s="66"/>
      <c r="E145" s="85"/>
      <c r="F145" s="85"/>
      <c r="G145" s="85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</row>
    <row r="146" spans="1:78" ht="15" hidden="1" customHeight="1">
      <c r="A146" s="66"/>
      <c r="B146" s="66"/>
      <c r="C146" s="66"/>
      <c r="D146" s="66"/>
      <c r="E146" s="85"/>
      <c r="F146" s="85"/>
      <c r="G146" s="85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</row>
    <row r="147" spans="1:78" ht="15" hidden="1" customHeight="1">
      <c r="A147" s="66"/>
      <c r="B147" s="66"/>
      <c r="C147" s="66"/>
      <c r="D147" s="66"/>
      <c r="E147" s="85"/>
      <c r="F147" s="85"/>
      <c r="G147" s="85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</row>
    <row r="148" spans="1:78" ht="15" hidden="1" customHeight="1">
      <c r="A148" s="66"/>
      <c r="B148" s="66"/>
      <c r="C148" s="66"/>
      <c r="D148" s="66"/>
      <c r="E148" s="85"/>
      <c r="F148" s="85"/>
      <c r="G148" s="85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</row>
    <row r="149" spans="1:78" ht="15" hidden="1" customHeight="1">
      <c r="A149" s="66"/>
      <c r="B149" s="66"/>
      <c r="C149" s="66"/>
      <c r="D149" s="66"/>
      <c r="E149" s="85"/>
      <c r="F149" s="85"/>
      <c r="G149" s="85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</row>
    <row r="150" spans="1:78" ht="15" hidden="1" customHeight="1">
      <c r="A150" s="66"/>
      <c r="B150" s="66"/>
      <c r="C150" s="66"/>
      <c r="D150" s="66"/>
      <c r="E150" s="85"/>
      <c r="F150" s="85"/>
      <c r="G150" s="85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</row>
    <row r="151" spans="1:78" ht="15" hidden="1" customHeight="1">
      <c r="A151" s="66"/>
      <c r="B151" s="66"/>
      <c r="C151" s="66"/>
      <c r="D151" s="66"/>
      <c r="E151" s="85"/>
      <c r="F151" s="85"/>
      <c r="G151" s="85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ht="15" hidden="1" customHeight="1">
      <c r="A152" s="66"/>
      <c r="B152" s="66"/>
      <c r="C152" s="66"/>
      <c r="D152" s="66"/>
      <c r="E152" s="85"/>
      <c r="F152" s="85"/>
      <c r="G152" s="85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</row>
    <row r="153" spans="1:78" ht="15" hidden="1" customHeight="1">
      <c r="A153" s="66"/>
      <c r="B153" s="66"/>
      <c r="C153" s="66"/>
      <c r="D153" s="66"/>
      <c r="E153" s="85"/>
      <c r="F153" s="85"/>
      <c r="G153" s="85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</row>
    <row r="154" spans="1:78" ht="15" hidden="1" customHeight="1">
      <c r="A154" s="66"/>
      <c r="B154" s="66"/>
      <c r="C154" s="66"/>
      <c r="D154" s="66"/>
      <c r="E154" s="85"/>
      <c r="F154" s="85"/>
      <c r="G154" s="85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</row>
    <row r="155" spans="1:78" ht="15" hidden="1" customHeight="1">
      <c r="A155" s="66"/>
      <c r="B155" s="66"/>
      <c r="C155" s="66"/>
      <c r="D155" s="66"/>
      <c r="E155" s="85"/>
      <c r="F155" s="85"/>
      <c r="G155" s="85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</row>
    <row r="156" spans="1:78" ht="15" hidden="1" customHeight="1">
      <c r="A156" s="66"/>
      <c r="B156" s="66"/>
      <c r="C156" s="66"/>
      <c r="D156" s="66"/>
      <c r="E156" s="85"/>
      <c r="F156" s="85"/>
      <c r="G156" s="85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</row>
    <row r="157" spans="1:78" ht="15" hidden="1" customHeight="1">
      <c r="A157" s="66"/>
      <c r="B157" s="66"/>
      <c r="C157" s="66"/>
      <c r="D157" s="66"/>
      <c r="E157" s="85"/>
      <c r="F157" s="85"/>
      <c r="G157" s="85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</row>
    <row r="158" spans="1:78" ht="15" hidden="1" customHeight="1">
      <c r="A158" s="66"/>
      <c r="B158" s="66"/>
      <c r="C158" s="66"/>
      <c r="D158" s="66"/>
      <c r="E158" s="85"/>
      <c r="F158" s="85"/>
      <c r="G158" s="85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</row>
    <row r="159" spans="1:78" ht="15" hidden="1" customHeight="1">
      <c r="A159" s="66"/>
      <c r="B159" s="66"/>
      <c r="C159" s="66"/>
      <c r="D159" s="66"/>
      <c r="E159" s="85"/>
      <c r="F159" s="85"/>
      <c r="G159" s="85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</row>
    <row r="160" spans="1:78" ht="15" hidden="1" customHeight="1">
      <c r="A160" s="66"/>
      <c r="B160" s="66"/>
      <c r="C160" s="66"/>
      <c r="D160" s="66"/>
      <c r="E160" s="85"/>
      <c r="F160" s="85"/>
      <c r="G160" s="85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</row>
    <row r="161" spans="1:78" ht="15" hidden="1" customHeight="1">
      <c r="A161" s="66"/>
      <c r="B161" s="66"/>
      <c r="C161" s="66"/>
      <c r="D161" s="66"/>
      <c r="E161" s="85"/>
      <c r="F161" s="85"/>
      <c r="G161" s="85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</row>
    <row r="162" spans="1:78" ht="15" hidden="1" customHeight="1">
      <c r="A162" s="66"/>
      <c r="B162" s="66"/>
      <c r="C162" s="66"/>
      <c r="D162" s="66"/>
      <c r="E162" s="85"/>
      <c r="F162" s="85"/>
      <c r="G162" s="85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</row>
    <row r="163" spans="1:78" ht="15" hidden="1" customHeight="1">
      <c r="A163" s="66"/>
      <c r="B163" s="66"/>
      <c r="C163" s="66"/>
      <c r="D163" s="66"/>
      <c r="E163" s="85"/>
      <c r="F163" s="85"/>
      <c r="G163" s="85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</row>
    <row r="164" spans="1:78" ht="15" hidden="1" customHeight="1">
      <c r="A164" s="66"/>
      <c r="B164" s="66"/>
      <c r="C164" s="66"/>
      <c r="D164" s="66"/>
      <c r="E164" s="85"/>
      <c r="F164" s="85"/>
      <c r="G164" s="85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</row>
    <row r="165" spans="1:78" ht="15" hidden="1" customHeight="1">
      <c r="A165" s="66"/>
      <c r="B165" s="66"/>
      <c r="C165" s="66"/>
      <c r="D165" s="66"/>
      <c r="E165" s="85"/>
      <c r="F165" s="85"/>
      <c r="G165" s="85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</row>
    <row r="166" spans="1:78" ht="15" hidden="1" customHeight="1">
      <c r="A166" s="66"/>
      <c r="B166" s="66"/>
      <c r="C166" s="66"/>
      <c r="D166" s="66"/>
      <c r="E166" s="85"/>
      <c r="F166" s="85"/>
      <c r="G166" s="85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</row>
    <row r="167" spans="1:78" ht="15" hidden="1" customHeight="1">
      <c r="A167" s="66"/>
      <c r="B167" s="66"/>
      <c r="C167" s="66"/>
      <c r="D167" s="66"/>
      <c r="E167" s="85"/>
      <c r="F167" s="85"/>
      <c r="G167" s="85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</row>
    <row r="168" spans="1:78" ht="15" hidden="1" customHeight="1">
      <c r="A168" s="66"/>
      <c r="B168" s="66"/>
      <c r="C168" s="66"/>
      <c r="D168" s="66"/>
      <c r="E168" s="85"/>
      <c r="F168" s="85"/>
      <c r="G168" s="85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</row>
    <row r="169" spans="1:78" ht="15" hidden="1" customHeight="1">
      <c r="A169" s="66"/>
      <c r="B169" s="66"/>
      <c r="C169" s="66"/>
      <c r="D169" s="66"/>
      <c r="E169" s="85"/>
      <c r="F169" s="85"/>
      <c r="G169" s="85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</row>
    <row r="170" spans="1:78" ht="15" hidden="1" customHeight="1">
      <c r="A170" s="66"/>
      <c r="B170" s="66"/>
      <c r="C170" s="66"/>
      <c r="D170" s="66"/>
      <c r="E170" s="85"/>
      <c r="F170" s="85"/>
      <c r="G170" s="85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</row>
    <row r="171" spans="1:78" ht="15" hidden="1" customHeight="1">
      <c r="A171" s="66"/>
      <c r="B171" s="66"/>
      <c r="C171" s="66"/>
      <c r="D171" s="66"/>
      <c r="E171" s="85"/>
      <c r="F171" s="85"/>
      <c r="G171" s="85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</row>
    <row r="172" spans="1:78" ht="15" hidden="1" customHeight="1">
      <c r="A172" s="66"/>
      <c r="B172" s="66"/>
      <c r="C172" s="66"/>
      <c r="D172" s="66"/>
      <c r="E172" s="85"/>
      <c r="F172" s="85"/>
      <c r="G172" s="85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</row>
    <row r="173" spans="1:78" ht="15" hidden="1" customHeight="1">
      <c r="A173" s="66"/>
      <c r="B173" s="66"/>
      <c r="C173" s="66"/>
      <c r="D173" s="66"/>
      <c r="E173" s="85"/>
      <c r="F173" s="85"/>
      <c r="G173" s="85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</row>
    <row r="174" spans="1:78" ht="15" hidden="1" customHeight="1">
      <c r="A174" s="66"/>
      <c r="B174" s="66"/>
      <c r="C174" s="66"/>
      <c r="D174" s="66"/>
      <c r="E174" s="85"/>
      <c r="F174" s="85"/>
      <c r="G174" s="85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</row>
    <row r="175" spans="1:78" ht="15" hidden="1" customHeight="1">
      <c r="A175" s="66"/>
      <c r="B175" s="66"/>
      <c r="C175" s="66"/>
      <c r="D175" s="66"/>
      <c r="E175" s="85"/>
      <c r="F175" s="85"/>
      <c r="G175" s="85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</row>
    <row r="176" spans="1:78" ht="15" hidden="1" customHeight="1">
      <c r="A176" s="66"/>
      <c r="B176" s="66"/>
      <c r="C176" s="66"/>
      <c r="D176" s="66"/>
      <c r="E176" s="85"/>
      <c r="F176" s="85"/>
      <c r="G176" s="85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  <c r="BL176" s="66"/>
      <c r="BM176" s="66"/>
      <c r="BN176" s="66"/>
      <c r="BO176" s="66"/>
      <c r="BP176" s="66"/>
      <c r="BQ176" s="66"/>
      <c r="BR176" s="66"/>
      <c r="BS176" s="66"/>
      <c r="BT176" s="66"/>
      <c r="BU176" s="66"/>
      <c r="BV176" s="66"/>
      <c r="BW176" s="66"/>
      <c r="BX176" s="66"/>
      <c r="BY176" s="66"/>
      <c r="BZ176" s="66"/>
    </row>
    <row r="177" spans="1:78" ht="15" hidden="1" customHeight="1">
      <c r="A177" s="66"/>
      <c r="B177" s="66"/>
      <c r="C177" s="66"/>
      <c r="D177" s="66"/>
      <c r="E177" s="85"/>
      <c r="F177" s="85"/>
      <c r="G177" s="85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  <c r="BL177" s="66"/>
      <c r="BM177" s="66"/>
      <c r="BN177" s="66"/>
      <c r="BO177" s="66"/>
      <c r="BP177" s="66"/>
      <c r="BQ177" s="66"/>
      <c r="BR177" s="66"/>
      <c r="BS177" s="66"/>
      <c r="BT177" s="66"/>
      <c r="BU177" s="66"/>
      <c r="BV177" s="66"/>
      <c r="BW177" s="66"/>
      <c r="BX177" s="66"/>
      <c r="BY177" s="66"/>
      <c r="BZ177" s="66"/>
    </row>
    <row r="178" spans="1:78" ht="15" hidden="1" customHeight="1">
      <c r="A178" s="66"/>
      <c r="B178" s="66"/>
      <c r="C178" s="66"/>
      <c r="D178" s="66"/>
      <c r="E178" s="85"/>
      <c r="F178" s="85"/>
      <c r="G178" s="85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  <c r="BL178" s="66"/>
      <c r="BM178" s="66"/>
      <c r="BN178" s="66"/>
      <c r="BO178" s="66"/>
      <c r="BP178" s="66"/>
      <c r="BQ178" s="66"/>
      <c r="BR178" s="66"/>
      <c r="BS178" s="66"/>
      <c r="BT178" s="66"/>
      <c r="BU178" s="66"/>
      <c r="BV178" s="66"/>
      <c r="BW178" s="66"/>
      <c r="BX178" s="66"/>
      <c r="BY178" s="66"/>
      <c r="BZ178" s="66"/>
    </row>
    <row r="179" spans="1:78" ht="15" hidden="1" customHeight="1">
      <c r="A179" s="66"/>
      <c r="B179" s="66"/>
      <c r="C179" s="66"/>
      <c r="D179" s="66"/>
      <c r="E179" s="85"/>
      <c r="F179" s="85"/>
      <c r="G179" s="85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  <c r="BL179" s="66"/>
      <c r="BM179" s="66"/>
      <c r="BN179" s="66"/>
      <c r="BO179" s="66"/>
      <c r="BP179" s="66"/>
      <c r="BQ179" s="66"/>
      <c r="BR179" s="66"/>
      <c r="BS179" s="66"/>
      <c r="BT179" s="66"/>
      <c r="BU179" s="66"/>
      <c r="BV179" s="66"/>
      <c r="BW179" s="66"/>
      <c r="BX179" s="66"/>
      <c r="BY179" s="66"/>
      <c r="BZ179" s="66"/>
    </row>
    <row r="180" spans="1:78" ht="15" hidden="1" customHeight="1">
      <c r="A180" s="66"/>
      <c r="B180" s="66"/>
      <c r="C180" s="66"/>
      <c r="D180" s="66"/>
      <c r="E180" s="85"/>
      <c r="F180" s="85"/>
      <c r="G180" s="85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  <c r="BL180" s="66"/>
      <c r="BM180" s="66"/>
      <c r="BN180" s="66"/>
      <c r="BO180" s="66"/>
      <c r="BP180" s="66"/>
      <c r="BQ180" s="66"/>
      <c r="BR180" s="66"/>
      <c r="BS180" s="66"/>
      <c r="BT180" s="66"/>
      <c r="BU180" s="66"/>
      <c r="BV180" s="66"/>
      <c r="BW180" s="66"/>
      <c r="BX180" s="66"/>
      <c r="BY180" s="66"/>
      <c r="BZ180" s="66"/>
    </row>
    <row r="181" spans="1:78" ht="15" hidden="1" customHeight="1">
      <c r="A181" s="66"/>
      <c r="B181" s="66"/>
      <c r="C181" s="66"/>
      <c r="D181" s="66"/>
      <c r="E181" s="85"/>
      <c r="F181" s="85"/>
      <c r="G181" s="85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</row>
    <row r="182" spans="1:78" ht="15" hidden="1" customHeight="1">
      <c r="A182" s="66"/>
      <c r="B182" s="66"/>
      <c r="C182" s="66"/>
      <c r="D182" s="66"/>
      <c r="E182" s="85"/>
      <c r="F182" s="85"/>
      <c r="G182" s="85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</row>
    <row r="183" spans="1:78" ht="15" hidden="1" customHeight="1">
      <c r="A183" s="66"/>
      <c r="B183" s="66"/>
      <c r="C183" s="66"/>
      <c r="D183" s="66"/>
      <c r="E183" s="85"/>
      <c r="F183" s="85"/>
      <c r="G183" s="85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</row>
    <row r="184" spans="1:78" ht="15" hidden="1" customHeight="1">
      <c r="A184" s="66"/>
      <c r="B184" s="66"/>
      <c r="C184" s="66"/>
      <c r="D184" s="66"/>
      <c r="E184" s="85"/>
      <c r="F184" s="85"/>
      <c r="G184" s="85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</row>
    <row r="185" spans="1:78" ht="15" hidden="1" customHeight="1">
      <c r="A185" s="66"/>
      <c r="B185" s="66"/>
      <c r="C185" s="66"/>
      <c r="D185" s="66"/>
      <c r="E185" s="85"/>
      <c r="F185" s="85"/>
      <c r="G185" s="85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</row>
    <row r="186" spans="1:78" ht="15" hidden="1" customHeight="1">
      <c r="A186" s="66"/>
      <c r="B186" s="66"/>
      <c r="C186" s="66"/>
      <c r="D186" s="66"/>
      <c r="E186" s="85"/>
      <c r="F186" s="85"/>
      <c r="G186" s="85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  <c r="BL186" s="66"/>
      <c r="BM186" s="66"/>
      <c r="BN186" s="66"/>
      <c r="BO186" s="66"/>
      <c r="BP186" s="66"/>
      <c r="BQ186" s="66"/>
      <c r="BR186" s="66"/>
      <c r="BS186" s="66"/>
      <c r="BT186" s="66"/>
      <c r="BU186" s="66"/>
      <c r="BV186" s="66"/>
      <c r="BW186" s="66"/>
      <c r="BX186" s="66"/>
      <c r="BY186" s="66"/>
      <c r="BZ186" s="66"/>
    </row>
    <row r="187" spans="1:78" ht="15" hidden="1" customHeight="1">
      <c r="A187" s="66"/>
      <c r="B187" s="66"/>
      <c r="C187" s="66"/>
      <c r="D187" s="66"/>
      <c r="E187" s="85"/>
      <c r="F187" s="85"/>
      <c r="G187" s="85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  <c r="BL187" s="66"/>
      <c r="BM187" s="66"/>
      <c r="BN187" s="66"/>
      <c r="BO187" s="66"/>
      <c r="BP187" s="66"/>
      <c r="BQ187" s="66"/>
      <c r="BR187" s="66"/>
      <c r="BS187" s="66"/>
      <c r="BT187" s="66"/>
      <c r="BU187" s="66"/>
      <c r="BV187" s="66"/>
      <c r="BW187" s="66"/>
      <c r="BX187" s="66"/>
      <c r="BY187" s="66"/>
      <c r="BZ187" s="66"/>
    </row>
    <row r="188" spans="1:78" ht="15" hidden="1" customHeight="1">
      <c r="A188" s="66"/>
      <c r="B188" s="66"/>
      <c r="C188" s="66"/>
      <c r="D188" s="66"/>
      <c r="E188" s="85"/>
      <c r="F188" s="85"/>
      <c r="G188" s="85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  <c r="BL188" s="66"/>
      <c r="BM188" s="66"/>
      <c r="BN188" s="66"/>
      <c r="BO188" s="66"/>
      <c r="BP188" s="66"/>
      <c r="BQ188" s="66"/>
      <c r="BR188" s="66"/>
      <c r="BS188" s="66"/>
      <c r="BT188" s="66"/>
      <c r="BU188" s="66"/>
      <c r="BV188" s="66"/>
      <c r="BW188" s="66"/>
      <c r="BX188" s="66"/>
      <c r="BY188" s="66"/>
      <c r="BZ188" s="66"/>
    </row>
    <row r="189" spans="1:78" ht="15" hidden="1" customHeight="1">
      <c r="A189" s="66"/>
      <c r="B189" s="66"/>
      <c r="C189" s="66"/>
      <c r="D189" s="66"/>
      <c r="E189" s="85"/>
      <c r="F189" s="85"/>
      <c r="G189" s="85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</row>
    <row r="190" spans="1:78" ht="15" hidden="1" customHeight="1">
      <c r="A190" s="66"/>
      <c r="B190" s="66"/>
      <c r="C190" s="66"/>
      <c r="D190" s="66"/>
      <c r="E190" s="85"/>
      <c r="F190" s="85"/>
      <c r="G190" s="85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  <c r="BL190" s="66"/>
      <c r="BM190" s="66"/>
      <c r="BN190" s="66"/>
      <c r="BO190" s="66"/>
      <c r="BP190" s="66"/>
      <c r="BQ190" s="66"/>
      <c r="BR190" s="66"/>
      <c r="BS190" s="66"/>
      <c r="BT190" s="66"/>
      <c r="BU190" s="66"/>
      <c r="BV190" s="66"/>
      <c r="BW190" s="66"/>
      <c r="BX190" s="66"/>
      <c r="BY190" s="66"/>
      <c r="BZ190" s="66"/>
    </row>
    <row r="191" spans="1:78" ht="15" hidden="1" customHeight="1">
      <c r="A191" s="66"/>
      <c r="B191" s="66"/>
      <c r="C191" s="66"/>
      <c r="D191" s="66"/>
      <c r="E191" s="85"/>
      <c r="F191" s="85"/>
      <c r="G191" s="85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</row>
    <row r="192" spans="1:78" ht="15" hidden="1" customHeight="1">
      <c r="A192" s="66"/>
      <c r="B192" s="66"/>
      <c r="C192" s="66"/>
      <c r="D192" s="66"/>
      <c r="E192" s="85"/>
      <c r="F192" s="85"/>
      <c r="G192" s="85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  <c r="BL192" s="66"/>
      <c r="BM192" s="66"/>
      <c r="BN192" s="66"/>
      <c r="BO192" s="66"/>
      <c r="BP192" s="66"/>
      <c r="BQ192" s="66"/>
      <c r="BR192" s="66"/>
      <c r="BS192" s="66"/>
      <c r="BT192" s="66"/>
      <c r="BU192" s="66"/>
      <c r="BV192" s="66"/>
      <c r="BW192" s="66"/>
      <c r="BX192" s="66"/>
      <c r="BY192" s="66"/>
      <c r="BZ192" s="66"/>
    </row>
    <row r="193" spans="1:78" ht="15" hidden="1" customHeight="1">
      <c r="A193" s="66"/>
      <c r="B193" s="66"/>
      <c r="C193" s="66"/>
      <c r="D193" s="66"/>
      <c r="E193" s="85"/>
      <c r="F193" s="85"/>
      <c r="G193" s="85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  <c r="BL193" s="66"/>
      <c r="BM193" s="66"/>
      <c r="BN193" s="66"/>
      <c r="BO193" s="66"/>
      <c r="BP193" s="66"/>
      <c r="BQ193" s="66"/>
      <c r="BR193" s="66"/>
      <c r="BS193" s="66"/>
      <c r="BT193" s="66"/>
      <c r="BU193" s="66"/>
      <c r="BV193" s="66"/>
      <c r="BW193" s="66"/>
      <c r="BX193" s="66"/>
      <c r="BY193" s="66"/>
      <c r="BZ193" s="66"/>
    </row>
    <row r="194" spans="1:78" ht="15" hidden="1" customHeight="1">
      <c r="A194" s="66"/>
      <c r="B194" s="66"/>
      <c r="C194" s="66"/>
      <c r="D194" s="66"/>
      <c r="E194" s="85"/>
      <c r="F194" s="85"/>
      <c r="G194" s="85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  <c r="BL194" s="66"/>
      <c r="BM194" s="66"/>
      <c r="BN194" s="66"/>
      <c r="BO194" s="66"/>
      <c r="BP194" s="66"/>
      <c r="BQ194" s="66"/>
      <c r="BR194" s="66"/>
      <c r="BS194" s="66"/>
      <c r="BT194" s="66"/>
      <c r="BU194" s="66"/>
      <c r="BV194" s="66"/>
      <c r="BW194" s="66"/>
      <c r="BX194" s="66"/>
      <c r="BY194" s="66"/>
      <c r="BZ194" s="66"/>
    </row>
    <row r="195" spans="1:78" ht="15" hidden="1" customHeight="1">
      <c r="A195" s="66"/>
      <c r="B195" s="66"/>
      <c r="C195" s="66"/>
      <c r="D195" s="66"/>
      <c r="E195" s="85"/>
      <c r="F195" s="85"/>
      <c r="G195" s="85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  <c r="BL195" s="66"/>
      <c r="BM195" s="66"/>
      <c r="BN195" s="66"/>
      <c r="BO195" s="66"/>
      <c r="BP195" s="66"/>
      <c r="BQ195" s="66"/>
      <c r="BR195" s="66"/>
      <c r="BS195" s="66"/>
      <c r="BT195" s="66"/>
      <c r="BU195" s="66"/>
      <c r="BV195" s="66"/>
      <c r="BW195" s="66"/>
      <c r="BX195" s="66"/>
      <c r="BY195" s="66"/>
      <c r="BZ195" s="66"/>
    </row>
    <row r="196" spans="1:78" ht="15" hidden="1" customHeight="1">
      <c r="A196" s="66"/>
      <c r="B196" s="66"/>
      <c r="C196" s="66"/>
      <c r="D196" s="66"/>
      <c r="E196" s="85"/>
      <c r="F196" s="85"/>
      <c r="G196" s="85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  <c r="BL196" s="66"/>
      <c r="BM196" s="66"/>
      <c r="BN196" s="66"/>
      <c r="BO196" s="66"/>
      <c r="BP196" s="66"/>
      <c r="BQ196" s="66"/>
      <c r="BR196" s="66"/>
      <c r="BS196" s="66"/>
      <c r="BT196" s="66"/>
      <c r="BU196" s="66"/>
      <c r="BV196" s="66"/>
      <c r="BW196" s="66"/>
      <c r="BX196" s="66"/>
      <c r="BY196" s="66"/>
      <c r="BZ196" s="66"/>
    </row>
    <row r="197" spans="1:78" ht="15" hidden="1" customHeight="1">
      <c r="A197" s="66"/>
      <c r="B197" s="66"/>
      <c r="C197" s="66"/>
      <c r="D197" s="66"/>
      <c r="E197" s="85"/>
      <c r="F197" s="85"/>
      <c r="G197" s="85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  <c r="BL197" s="66"/>
      <c r="BM197" s="66"/>
      <c r="BN197" s="66"/>
      <c r="BO197" s="66"/>
      <c r="BP197" s="66"/>
      <c r="BQ197" s="66"/>
      <c r="BR197" s="66"/>
      <c r="BS197" s="66"/>
      <c r="BT197" s="66"/>
      <c r="BU197" s="66"/>
      <c r="BV197" s="66"/>
      <c r="BW197" s="66"/>
      <c r="BX197" s="66"/>
      <c r="BY197" s="66"/>
      <c r="BZ197" s="66"/>
    </row>
    <row r="198" spans="1:78" ht="15" hidden="1" customHeight="1">
      <c r="A198" s="66"/>
      <c r="B198" s="66"/>
      <c r="C198" s="66"/>
      <c r="D198" s="66"/>
      <c r="E198" s="85"/>
      <c r="F198" s="85"/>
      <c r="G198" s="85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  <c r="BL198" s="66"/>
      <c r="BM198" s="66"/>
      <c r="BN198" s="66"/>
      <c r="BO198" s="66"/>
      <c r="BP198" s="66"/>
      <c r="BQ198" s="66"/>
      <c r="BR198" s="66"/>
      <c r="BS198" s="66"/>
      <c r="BT198" s="66"/>
      <c r="BU198" s="66"/>
      <c r="BV198" s="66"/>
      <c r="BW198" s="66"/>
      <c r="BX198" s="66"/>
      <c r="BY198" s="66"/>
      <c r="BZ198" s="66"/>
    </row>
    <row r="199" spans="1:78" ht="15" hidden="1" customHeight="1">
      <c r="A199" s="66"/>
      <c r="B199" s="66"/>
      <c r="C199" s="66"/>
      <c r="D199" s="66"/>
      <c r="E199" s="85"/>
      <c r="F199" s="85"/>
      <c r="G199" s="85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  <c r="BL199" s="66"/>
      <c r="BM199" s="66"/>
      <c r="BN199" s="66"/>
      <c r="BO199" s="66"/>
      <c r="BP199" s="66"/>
      <c r="BQ199" s="66"/>
      <c r="BR199" s="66"/>
      <c r="BS199" s="66"/>
      <c r="BT199" s="66"/>
      <c r="BU199" s="66"/>
      <c r="BV199" s="66"/>
      <c r="BW199" s="66"/>
      <c r="BX199" s="66"/>
      <c r="BY199" s="66"/>
      <c r="BZ199" s="66"/>
    </row>
    <row r="200" spans="1:78" ht="15" hidden="1" customHeight="1">
      <c r="A200" s="66"/>
      <c r="B200" s="66"/>
      <c r="C200" s="66"/>
      <c r="D200" s="66"/>
      <c r="E200" s="85"/>
      <c r="F200" s="85"/>
      <c r="G200" s="85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  <c r="BL200" s="66"/>
      <c r="BM200" s="66"/>
      <c r="BN200" s="66"/>
      <c r="BO200" s="66"/>
      <c r="BP200" s="66"/>
      <c r="BQ200" s="66"/>
      <c r="BR200" s="66"/>
      <c r="BS200" s="66"/>
      <c r="BT200" s="66"/>
      <c r="BU200" s="66"/>
      <c r="BV200" s="66"/>
      <c r="BW200" s="66"/>
      <c r="BX200" s="66"/>
      <c r="BY200" s="66"/>
      <c r="BZ200" s="66"/>
    </row>
    <row r="201" spans="1:78" ht="15" hidden="1" customHeight="1">
      <c r="A201" s="66"/>
      <c r="B201" s="66"/>
      <c r="C201" s="66"/>
      <c r="D201" s="66"/>
      <c r="E201" s="85"/>
      <c r="F201" s="85"/>
      <c r="G201" s="85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  <c r="BL201" s="66"/>
      <c r="BM201" s="66"/>
      <c r="BN201" s="66"/>
      <c r="BO201" s="66"/>
      <c r="BP201" s="66"/>
      <c r="BQ201" s="66"/>
      <c r="BR201" s="66"/>
      <c r="BS201" s="66"/>
      <c r="BT201" s="66"/>
      <c r="BU201" s="66"/>
      <c r="BV201" s="66"/>
      <c r="BW201" s="66"/>
      <c r="BX201" s="66"/>
      <c r="BY201" s="66"/>
      <c r="BZ201" s="66"/>
    </row>
    <row r="202" spans="1:78" ht="15" hidden="1" customHeight="1">
      <c r="A202" s="66"/>
      <c r="B202" s="66"/>
      <c r="C202" s="66"/>
      <c r="D202" s="66"/>
      <c r="E202" s="85"/>
      <c r="F202" s="85"/>
      <c r="G202" s="85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  <c r="BL202" s="66"/>
      <c r="BM202" s="66"/>
      <c r="BN202" s="66"/>
      <c r="BO202" s="66"/>
      <c r="BP202" s="66"/>
      <c r="BQ202" s="66"/>
      <c r="BR202" s="66"/>
      <c r="BS202" s="66"/>
      <c r="BT202" s="66"/>
      <c r="BU202" s="66"/>
      <c r="BV202" s="66"/>
      <c r="BW202" s="66"/>
      <c r="BX202" s="66"/>
      <c r="BY202" s="66"/>
      <c r="BZ202" s="66"/>
    </row>
    <row r="203" spans="1:78" ht="15" hidden="1" customHeight="1">
      <c r="A203" s="66"/>
      <c r="B203" s="66"/>
      <c r="C203" s="66"/>
      <c r="D203" s="66"/>
      <c r="E203" s="85"/>
      <c r="F203" s="85"/>
      <c r="G203" s="85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  <c r="BL203" s="66"/>
      <c r="BM203" s="66"/>
      <c r="BN203" s="66"/>
      <c r="BO203" s="66"/>
      <c r="BP203" s="66"/>
      <c r="BQ203" s="66"/>
      <c r="BR203" s="66"/>
      <c r="BS203" s="66"/>
      <c r="BT203" s="66"/>
      <c r="BU203" s="66"/>
      <c r="BV203" s="66"/>
      <c r="BW203" s="66"/>
      <c r="BX203" s="66"/>
      <c r="BY203" s="66"/>
      <c r="BZ203" s="66"/>
    </row>
    <row r="204" spans="1:78" ht="15" hidden="1" customHeight="1">
      <c r="A204" s="66"/>
      <c r="B204" s="66"/>
      <c r="C204" s="66"/>
      <c r="D204" s="66"/>
      <c r="E204" s="85"/>
      <c r="F204" s="85"/>
      <c r="G204" s="85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</row>
    <row r="205" spans="1:78" ht="15" hidden="1" customHeight="1">
      <c r="A205" s="66"/>
      <c r="B205" s="66"/>
      <c r="C205" s="66"/>
      <c r="D205" s="66"/>
      <c r="E205" s="85"/>
      <c r="F205" s="85"/>
      <c r="G205" s="85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</row>
    <row r="206" spans="1:78" ht="15" hidden="1" customHeight="1">
      <c r="A206" s="66"/>
      <c r="B206" s="66"/>
      <c r="C206" s="66"/>
      <c r="D206" s="66"/>
      <c r="E206" s="85"/>
      <c r="F206" s="85"/>
      <c r="G206" s="85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</row>
    <row r="207" spans="1:78" ht="15" hidden="1" customHeight="1">
      <c r="A207" s="66"/>
      <c r="B207" s="66"/>
      <c r="C207" s="66"/>
      <c r="D207" s="66"/>
      <c r="E207" s="85"/>
      <c r="F207" s="85"/>
      <c r="G207" s="85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  <c r="BL207" s="66"/>
      <c r="BM207" s="66"/>
      <c r="BN207" s="66"/>
      <c r="BO207" s="66"/>
      <c r="BP207" s="66"/>
      <c r="BQ207" s="66"/>
      <c r="BR207" s="66"/>
      <c r="BS207" s="66"/>
      <c r="BT207" s="66"/>
      <c r="BU207" s="66"/>
      <c r="BV207" s="66"/>
      <c r="BW207" s="66"/>
      <c r="BX207" s="66"/>
      <c r="BY207" s="66"/>
      <c r="BZ207" s="66"/>
    </row>
    <row r="208" spans="1:78" ht="15" hidden="1" customHeight="1">
      <c r="A208" s="66"/>
      <c r="B208" s="66"/>
      <c r="C208" s="66"/>
      <c r="D208" s="66"/>
      <c r="E208" s="85"/>
      <c r="F208" s="85"/>
      <c r="G208" s="85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  <c r="BL208" s="66"/>
      <c r="BM208" s="66"/>
      <c r="BN208" s="66"/>
      <c r="BO208" s="66"/>
      <c r="BP208" s="66"/>
      <c r="BQ208" s="66"/>
      <c r="BR208" s="66"/>
      <c r="BS208" s="66"/>
      <c r="BT208" s="66"/>
      <c r="BU208" s="66"/>
      <c r="BV208" s="66"/>
      <c r="BW208" s="66"/>
      <c r="BX208" s="66"/>
      <c r="BY208" s="66"/>
      <c r="BZ208" s="66"/>
    </row>
    <row r="209" spans="1:78" ht="15" hidden="1" customHeight="1">
      <c r="A209" s="66"/>
      <c r="B209" s="66"/>
      <c r="C209" s="66"/>
      <c r="D209" s="66"/>
      <c r="E209" s="85"/>
      <c r="F209" s="85"/>
      <c r="G209" s="85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  <c r="BL209" s="66"/>
      <c r="BM209" s="66"/>
      <c r="BN209" s="66"/>
      <c r="BO209" s="66"/>
      <c r="BP209" s="66"/>
      <c r="BQ209" s="66"/>
      <c r="BR209" s="66"/>
      <c r="BS209" s="66"/>
      <c r="BT209" s="66"/>
      <c r="BU209" s="66"/>
      <c r="BV209" s="66"/>
      <c r="BW209" s="66"/>
      <c r="BX209" s="66"/>
      <c r="BY209" s="66"/>
      <c r="BZ209" s="66"/>
    </row>
    <row r="210" spans="1:78" ht="15" hidden="1" customHeight="1">
      <c r="A210" s="66"/>
      <c r="B210" s="66"/>
      <c r="C210" s="66"/>
      <c r="D210" s="66"/>
      <c r="E210" s="85"/>
      <c r="F210" s="85"/>
      <c r="G210" s="85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  <c r="BL210" s="66"/>
      <c r="BM210" s="66"/>
      <c r="BN210" s="66"/>
      <c r="BO210" s="66"/>
      <c r="BP210" s="66"/>
      <c r="BQ210" s="66"/>
      <c r="BR210" s="66"/>
      <c r="BS210" s="66"/>
      <c r="BT210" s="66"/>
      <c r="BU210" s="66"/>
      <c r="BV210" s="66"/>
      <c r="BW210" s="66"/>
      <c r="BX210" s="66"/>
      <c r="BY210" s="66"/>
      <c r="BZ210" s="66"/>
    </row>
    <row r="211" spans="1:78" ht="15" hidden="1" customHeight="1">
      <c r="A211" s="66"/>
      <c r="B211" s="66"/>
      <c r="C211" s="66"/>
      <c r="D211" s="66"/>
      <c r="E211" s="85"/>
      <c r="F211" s="85"/>
      <c r="G211" s="85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</row>
    <row r="212" spans="1:78" ht="15" hidden="1" customHeight="1">
      <c r="A212" s="66"/>
      <c r="B212" s="66"/>
      <c r="C212" s="66"/>
      <c r="D212" s="66"/>
      <c r="E212" s="85"/>
      <c r="F212" s="85"/>
      <c r="G212" s="85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</row>
    <row r="213" spans="1:78" ht="15" hidden="1" customHeight="1">
      <c r="A213" s="66"/>
      <c r="B213" s="66"/>
      <c r="C213" s="66"/>
      <c r="D213" s="66"/>
      <c r="E213" s="85"/>
      <c r="F213" s="85"/>
      <c r="G213" s="85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  <c r="BL213" s="66"/>
      <c r="BM213" s="66"/>
      <c r="BN213" s="66"/>
      <c r="BO213" s="66"/>
      <c r="BP213" s="66"/>
      <c r="BQ213" s="66"/>
      <c r="BR213" s="66"/>
      <c r="BS213" s="66"/>
      <c r="BT213" s="66"/>
      <c r="BU213" s="66"/>
      <c r="BV213" s="66"/>
      <c r="BW213" s="66"/>
      <c r="BX213" s="66"/>
      <c r="BY213" s="66"/>
      <c r="BZ213" s="66"/>
    </row>
    <row r="214" spans="1:78" ht="15" hidden="1" customHeight="1">
      <c r="A214" s="66"/>
      <c r="B214" s="66"/>
      <c r="C214" s="66"/>
      <c r="D214" s="66"/>
      <c r="E214" s="85"/>
      <c r="F214" s="85"/>
      <c r="G214" s="85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  <c r="BL214" s="66"/>
      <c r="BM214" s="66"/>
      <c r="BN214" s="66"/>
      <c r="BO214" s="66"/>
      <c r="BP214" s="66"/>
      <c r="BQ214" s="66"/>
      <c r="BR214" s="66"/>
      <c r="BS214" s="66"/>
      <c r="BT214" s="66"/>
      <c r="BU214" s="66"/>
      <c r="BV214" s="66"/>
      <c r="BW214" s="66"/>
      <c r="BX214" s="66"/>
      <c r="BY214" s="66"/>
      <c r="BZ214" s="66"/>
    </row>
    <row r="215" spans="1:78" ht="15" hidden="1" customHeight="1">
      <c r="A215" s="66"/>
      <c r="B215" s="66"/>
      <c r="C215" s="66"/>
      <c r="D215" s="66"/>
      <c r="E215" s="85"/>
      <c r="F215" s="85"/>
      <c r="G215" s="85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  <c r="BL215" s="66"/>
      <c r="BM215" s="66"/>
      <c r="BN215" s="66"/>
      <c r="BO215" s="66"/>
      <c r="BP215" s="66"/>
      <c r="BQ215" s="66"/>
      <c r="BR215" s="66"/>
      <c r="BS215" s="66"/>
      <c r="BT215" s="66"/>
      <c r="BU215" s="66"/>
      <c r="BV215" s="66"/>
      <c r="BW215" s="66"/>
      <c r="BX215" s="66"/>
      <c r="BY215" s="66"/>
      <c r="BZ215" s="66"/>
    </row>
    <row r="216" spans="1:78" ht="15" hidden="1" customHeight="1">
      <c r="A216" s="66"/>
      <c r="B216" s="66"/>
      <c r="C216" s="66"/>
      <c r="D216" s="66"/>
      <c r="E216" s="85"/>
      <c r="F216" s="85"/>
      <c r="G216" s="85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  <c r="BL216" s="66"/>
      <c r="BM216" s="66"/>
      <c r="BN216" s="66"/>
      <c r="BO216" s="66"/>
      <c r="BP216" s="66"/>
      <c r="BQ216" s="66"/>
      <c r="BR216" s="66"/>
      <c r="BS216" s="66"/>
      <c r="BT216" s="66"/>
      <c r="BU216" s="66"/>
      <c r="BV216" s="66"/>
      <c r="BW216" s="66"/>
      <c r="BX216" s="66"/>
      <c r="BY216" s="66"/>
      <c r="BZ216" s="66"/>
    </row>
    <row r="217" spans="1:78" ht="15" hidden="1" customHeight="1">
      <c r="A217" s="66"/>
      <c r="B217" s="66"/>
      <c r="C217" s="66"/>
      <c r="D217" s="66"/>
      <c r="E217" s="85"/>
      <c r="F217" s="85"/>
      <c r="G217" s="85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  <c r="BL217" s="66"/>
      <c r="BM217" s="66"/>
      <c r="BN217" s="66"/>
      <c r="BO217" s="66"/>
      <c r="BP217" s="66"/>
      <c r="BQ217" s="66"/>
      <c r="BR217" s="66"/>
      <c r="BS217" s="66"/>
      <c r="BT217" s="66"/>
      <c r="BU217" s="66"/>
      <c r="BV217" s="66"/>
      <c r="BW217" s="66"/>
      <c r="BX217" s="66"/>
      <c r="BY217" s="66"/>
      <c r="BZ217" s="66"/>
    </row>
    <row r="218" spans="1:78" ht="15" hidden="1" customHeight="1">
      <c r="A218" s="66"/>
      <c r="B218" s="66"/>
      <c r="C218" s="66"/>
      <c r="D218" s="66"/>
      <c r="E218" s="85"/>
      <c r="F218" s="85"/>
      <c r="G218" s="85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</row>
    <row r="219" spans="1:78" ht="15" hidden="1" customHeight="1">
      <c r="A219" s="66"/>
      <c r="B219" s="66"/>
      <c r="C219" s="66"/>
      <c r="D219" s="66"/>
      <c r="E219" s="85"/>
      <c r="F219" s="85"/>
      <c r="G219" s="85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</row>
    <row r="220" spans="1:78" ht="15" hidden="1" customHeight="1">
      <c r="A220" s="66"/>
      <c r="B220" s="66"/>
      <c r="C220" s="66"/>
      <c r="D220" s="66"/>
      <c r="E220" s="85"/>
      <c r="F220" s="85"/>
      <c r="G220" s="85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</row>
    <row r="221" spans="1:78" ht="15" hidden="1" customHeight="1">
      <c r="A221" s="66"/>
      <c r="B221" s="66"/>
      <c r="C221" s="66"/>
      <c r="D221" s="66"/>
      <c r="E221" s="85"/>
      <c r="F221" s="85"/>
      <c r="G221" s="85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</row>
    <row r="222" spans="1:78" ht="15" hidden="1" customHeight="1">
      <c r="A222" s="66"/>
      <c r="B222" s="66"/>
      <c r="C222" s="66"/>
      <c r="D222" s="66"/>
      <c r="E222" s="85"/>
      <c r="F222" s="85"/>
      <c r="G222" s="85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</row>
    <row r="223" spans="1:78" ht="15" hidden="1" customHeight="1">
      <c r="A223" s="66"/>
      <c r="B223" s="66"/>
      <c r="C223" s="66"/>
      <c r="D223" s="66"/>
      <c r="E223" s="85"/>
      <c r="F223" s="85"/>
      <c r="G223" s="85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</row>
    <row r="224" spans="1:78" ht="15" hidden="1" customHeight="1">
      <c r="A224" s="66"/>
      <c r="B224" s="66"/>
      <c r="C224" s="66"/>
      <c r="D224" s="66"/>
      <c r="E224" s="85"/>
      <c r="F224" s="85"/>
      <c r="G224" s="85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  <c r="BL224" s="66"/>
      <c r="BM224" s="66"/>
      <c r="BN224" s="66"/>
      <c r="BO224" s="66"/>
      <c r="BP224" s="66"/>
      <c r="BQ224" s="66"/>
      <c r="BR224" s="66"/>
      <c r="BS224" s="66"/>
      <c r="BT224" s="66"/>
      <c r="BU224" s="66"/>
      <c r="BV224" s="66"/>
      <c r="BW224" s="66"/>
      <c r="BX224" s="66"/>
      <c r="BY224" s="66"/>
      <c r="BZ224" s="66"/>
    </row>
    <row r="225" spans="1:78" ht="15" hidden="1" customHeight="1">
      <c r="A225" s="66"/>
      <c r="B225" s="66"/>
      <c r="C225" s="66"/>
      <c r="D225" s="66"/>
      <c r="E225" s="85"/>
      <c r="F225" s="85"/>
      <c r="G225" s="85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  <c r="BL225" s="66"/>
      <c r="BM225" s="66"/>
      <c r="BN225" s="66"/>
      <c r="BO225" s="66"/>
      <c r="BP225" s="66"/>
      <c r="BQ225" s="66"/>
      <c r="BR225" s="66"/>
      <c r="BS225" s="66"/>
      <c r="BT225" s="66"/>
      <c r="BU225" s="66"/>
      <c r="BV225" s="66"/>
      <c r="BW225" s="66"/>
      <c r="BX225" s="66"/>
      <c r="BY225" s="66"/>
      <c r="BZ225" s="66"/>
    </row>
    <row r="226" spans="1:78" ht="15" hidden="1" customHeight="1">
      <c r="A226" s="66"/>
      <c r="B226" s="66"/>
      <c r="C226" s="66"/>
      <c r="D226" s="66"/>
      <c r="E226" s="85"/>
      <c r="F226" s="85"/>
      <c r="G226" s="85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  <c r="BL226" s="66"/>
      <c r="BM226" s="66"/>
      <c r="BN226" s="66"/>
      <c r="BO226" s="66"/>
      <c r="BP226" s="66"/>
      <c r="BQ226" s="66"/>
      <c r="BR226" s="66"/>
      <c r="BS226" s="66"/>
      <c r="BT226" s="66"/>
      <c r="BU226" s="66"/>
      <c r="BV226" s="66"/>
      <c r="BW226" s="66"/>
      <c r="BX226" s="66"/>
      <c r="BY226" s="66"/>
      <c r="BZ226" s="66"/>
    </row>
    <row r="227" spans="1:78" ht="15" hidden="1" customHeight="1">
      <c r="A227" s="66"/>
      <c r="B227" s="66"/>
      <c r="C227" s="66"/>
      <c r="D227" s="66"/>
      <c r="E227" s="85"/>
      <c r="F227" s="85"/>
      <c r="G227" s="85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  <c r="BL227" s="66"/>
      <c r="BM227" s="66"/>
      <c r="BN227" s="66"/>
      <c r="BO227" s="66"/>
      <c r="BP227" s="66"/>
      <c r="BQ227" s="66"/>
      <c r="BR227" s="66"/>
      <c r="BS227" s="66"/>
      <c r="BT227" s="66"/>
      <c r="BU227" s="66"/>
      <c r="BV227" s="66"/>
      <c r="BW227" s="66"/>
      <c r="BX227" s="66"/>
      <c r="BY227" s="66"/>
      <c r="BZ227" s="66"/>
    </row>
    <row r="228" spans="1:78" ht="15" hidden="1" customHeight="1">
      <c r="A228" s="66"/>
      <c r="B228" s="66"/>
      <c r="C228" s="66"/>
      <c r="D228" s="66"/>
      <c r="E228" s="85"/>
      <c r="F228" s="85"/>
      <c r="G228" s="85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  <c r="BL228" s="66"/>
      <c r="BM228" s="66"/>
      <c r="BN228" s="66"/>
      <c r="BO228" s="66"/>
      <c r="BP228" s="66"/>
      <c r="BQ228" s="66"/>
      <c r="BR228" s="66"/>
      <c r="BS228" s="66"/>
      <c r="BT228" s="66"/>
      <c r="BU228" s="66"/>
      <c r="BV228" s="66"/>
      <c r="BW228" s="66"/>
      <c r="BX228" s="66"/>
      <c r="BY228" s="66"/>
      <c r="BZ228" s="66"/>
    </row>
    <row r="229" spans="1:78" ht="15" hidden="1" customHeight="1">
      <c r="A229" s="66"/>
      <c r="B229" s="66"/>
      <c r="C229" s="66"/>
      <c r="D229" s="66"/>
      <c r="E229" s="85"/>
      <c r="F229" s="85"/>
      <c r="G229" s="85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  <c r="BL229" s="66"/>
      <c r="BM229" s="66"/>
      <c r="BN229" s="66"/>
      <c r="BO229" s="66"/>
      <c r="BP229" s="66"/>
      <c r="BQ229" s="66"/>
      <c r="BR229" s="66"/>
      <c r="BS229" s="66"/>
      <c r="BT229" s="66"/>
      <c r="BU229" s="66"/>
      <c r="BV229" s="66"/>
      <c r="BW229" s="66"/>
      <c r="BX229" s="66"/>
      <c r="BY229" s="66"/>
      <c r="BZ229" s="66"/>
    </row>
    <row r="230" spans="1:78" ht="15" hidden="1" customHeight="1">
      <c r="A230" s="66"/>
      <c r="B230" s="66"/>
      <c r="C230" s="66"/>
      <c r="D230" s="66"/>
      <c r="E230" s="85"/>
      <c r="F230" s="85"/>
      <c r="G230" s="85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  <c r="BL230" s="66"/>
      <c r="BM230" s="66"/>
      <c r="BN230" s="66"/>
      <c r="BO230" s="66"/>
      <c r="BP230" s="66"/>
      <c r="BQ230" s="66"/>
      <c r="BR230" s="66"/>
      <c r="BS230" s="66"/>
      <c r="BT230" s="66"/>
      <c r="BU230" s="66"/>
      <c r="BV230" s="66"/>
      <c r="BW230" s="66"/>
      <c r="BX230" s="66"/>
      <c r="BY230" s="66"/>
      <c r="BZ230" s="66"/>
    </row>
    <row r="231" spans="1:78" ht="15" hidden="1" customHeight="1">
      <c r="A231" s="66"/>
      <c r="B231" s="66"/>
      <c r="C231" s="66"/>
      <c r="D231" s="66"/>
      <c r="E231" s="85"/>
      <c r="F231" s="85"/>
      <c r="G231" s="85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</row>
    <row r="232" spans="1:78" ht="15" hidden="1" customHeight="1">
      <c r="A232" s="66"/>
      <c r="B232" s="66"/>
      <c r="C232" s="66"/>
      <c r="D232" s="66"/>
      <c r="E232" s="85"/>
      <c r="F232" s="85"/>
      <c r="G232" s="85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</row>
    <row r="233" spans="1:78" ht="15" hidden="1" customHeight="1">
      <c r="A233" s="66"/>
      <c r="B233" s="66"/>
      <c r="C233" s="66"/>
      <c r="D233" s="66"/>
      <c r="E233" s="85"/>
      <c r="F233" s="85"/>
      <c r="G233" s="85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</row>
    <row r="234" spans="1:78" ht="15" hidden="1" customHeight="1">
      <c r="A234" s="66"/>
      <c r="B234" s="66"/>
      <c r="C234" s="66"/>
      <c r="D234" s="66"/>
      <c r="E234" s="85"/>
      <c r="F234" s="85"/>
      <c r="G234" s="85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</row>
    <row r="235" spans="1:78" ht="15" hidden="1" customHeight="1">
      <c r="A235" s="66"/>
      <c r="B235" s="66"/>
      <c r="C235" s="66"/>
      <c r="D235" s="66"/>
      <c r="E235" s="85"/>
      <c r="F235" s="85"/>
      <c r="G235" s="85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</row>
    <row r="236" spans="1:78" ht="15" hidden="1" customHeight="1">
      <c r="A236" s="66"/>
      <c r="B236" s="66"/>
      <c r="C236" s="66"/>
      <c r="D236" s="66"/>
      <c r="E236" s="85"/>
      <c r="F236" s="85"/>
      <c r="G236" s="85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  <c r="BL236" s="66"/>
      <c r="BM236" s="66"/>
      <c r="BN236" s="66"/>
      <c r="BO236" s="66"/>
      <c r="BP236" s="66"/>
      <c r="BQ236" s="66"/>
      <c r="BR236" s="66"/>
      <c r="BS236" s="66"/>
      <c r="BT236" s="66"/>
      <c r="BU236" s="66"/>
      <c r="BV236" s="66"/>
      <c r="BW236" s="66"/>
      <c r="BX236" s="66"/>
      <c r="BY236" s="66"/>
      <c r="BZ236" s="66"/>
    </row>
    <row r="237" spans="1:78" ht="15" hidden="1" customHeight="1">
      <c r="A237" s="66"/>
      <c r="B237" s="66"/>
      <c r="C237" s="66"/>
      <c r="D237" s="66"/>
      <c r="E237" s="85"/>
      <c r="F237" s="85"/>
      <c r="G237" s="85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</row>
    <row r="238" spans="1:78" ht="15" hidden="1" customHeight="1">
      <c r="A238" s="66"/>
      <c r="B238" s="66"/>
      <c r="C238" s="66"/>
      <c r="D238" s="66"/>
      <c r="E238" s="85"/>
      <c r="F238" s="85"/>
      <c r="G238" s="85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  <c r="BL238" s="66"/>
      <c r="BM238" s="66"/>
      <c r="BN238" s="66"/>
      <c r="BO238" s="66"/>
      <c r="BP238" s="66"/>
      <c r="BQ238" s="66"/>
      <c r="BR238" s="66"/>
      <c r="BS238" s="66"/>
      <c r="BT238" s="66"/>
      <c r="BU238" s="66"/>
      <c r="BV238" s="66"/>
      <c r="BW238" s="66"/>
      <c r="BX238" s="66"/>
      <c r="BY238" s="66"/>
      <c r="BZ238" s="66"/>
    </row>
    <row r="239" spans="1:78" ht="15" hidden="1" customHeight="1">
      <c r="A239" s="66"/>
      <c r="B239" s="66"/>
      <c r="C239" s="66"/>
      <c r="D239" s="66"/>
      <c r="E239" s="85"/>
      <c r="F239" s="85"/>
      <c r="G239" s="85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  <c r="BL239" s="66"/>
      <c r="BM239" s="66"/>
      <c r="BN239" s="66"/>
      <c r="BO239" s="66"/>
      <c r="BP239" s="66"/>
      <c r="BQ239" s="66"/>
      <c r="BR239" s="66"/>
      <c r="BS239" s="66"/>
      <c r="BT239" s="66"/>
      <c r="BU239" s="66"/>
      <c r="BV239" s="66"/>
      <c r="BW239" s="66"/>
      <c r="BX239" s="66"/>
      <c r="BY239" s="66"/>
      <c r="BZ239" s="66"/>
    </row>
    <row r="240" spans="1:78" ht="15" hidden="1" customHeight="1">
      <c r="A240" s="66"/>
      <c r="B240" s="66"/>
      <c r="C240" s="66"/>
      <c r="D240" s="66"/>
      <c r="E240" s="85"/>
      <c r="F240" s="85"/>
      <c r="G240" s="85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</row>
    <row r="241" spans="1:78" ht="15" hidden="1" customHeight="1">
      <c r="A241" s="66"/>
      <c r="B241" s="66"/>
      <c r="C241" s="66"/>
      <c r="D241" s="66"/>
      <c r="E241" s="85"/>
      <c r="F241" s="85"/>
      <c r="G241" s="85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  <c r="BL241" s="66"/>
      <c r="BM241" s="66"/>
      <c r="BN241" s="66"/>
      <c r="BO241" s="66"/>
      <c r="BP241" s="66"/>
      <c r="BQ241" s="66"/>
      <c r="BR241" s="66"/>
      <c r="BS241" s="66"/>
      <c r="BT241" s="66"/>
      <c r="BU241" s="66"/>
      <c r="BV241" s="66"/>
      <c r="BW241" s="66"/>
      <c r="BX241" s="66"/>
      <c r="BY241" s="66"/>
      <c r="BZ241" s="66"/>
    </row>
    <row r="242" spans="1:78" ht="15" hidden="1" customHeight="1">
      <c r="A242" s="66"/>
      <c r="B242" s="66"/>
      <c r="C242" s="66"/>
      <c r="D242" s="66"/>
      <c r="E242" s="85"/>
      <c r="F242" s="85"/>
      <c r="G242" s="85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  <c r="BL242" s="66"/>
      <c r="BM242" s="66"/>
      <c r="BN242" s="66"/>
      <c r="BO242" s="66"/>
      <c r="BP242" s="66"/>
      <c r="BQ242" s="66"/>
      <c r="BR242" s="66"/>
      <c r="BS242" s="66"/>
      <c r="BT242" s="66"/>
      <c r="BU242" s="66"/>
      <c r="BV242" s="66"/>
      <c r="BW242" s="66"/>
      <c r="BX242" s="66"/>
      <c r="BY242" s="66"/>
      <c r="BZ242" s="66"/>
    </row>
    <row r="243" spans="1:78" ht="15" hidden="1" customHeight="1">
      <c r="A243" s="66"/>
      <c r="B243" s="66"/>
      <c r="C243" s="66"/>
      <c r="D243" s="66"/>
      <c r="E243" s="85"/>
      <c r="F243" s="85"/>
      <c r="G243" s="85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  <c r="BL243" s="66"/>
      <c r="BM243" s="66"/>
      <c r="BN243" s="66"/>
      <c r="BO243" s="66"/>
      <c r="BP243" s="66"/>
      <c r="BQ243" s="66"/>
      <c r="BR243" s="66"/>
      <c r="BS243" s="66"/>
      <c r="BT243" s="66"/>
      <c r="BU243" s="66"/>
      <c r="BV243" s="66"/>
      <c r="BW243" s="66"/>
      <c r="BX243" s="66"/>
      <c r="BY243" s="66"/>
      <c r="BZ243" s="66"/>
    </row>
    <row r="244" spans="1:78" ht="15" hidden="1" customHeight="1">
      <c r="A244" s="66"/>
      <c r="B244" s="66"/>
      <c r="C244" s="66"/>
      <c r="D244" s="66"/>
      <c r="E244" s="85"/>
      <c r="F244" s="85"/>
      <c r="G244" s="85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  <c r="BL244" s="66"/>
      <c r="BM244" s="66"/>
      <c r="BN244" s="66"/>
      <c r="BO244" s="66"/>
      <c r="BP244" s="66"/>
      <c r="BQ244" s="66"/>
      <c r="BR244" s="66"/>
      <c r="BS244" s="66"/>
      <c r="BT244" s="66"/>
      <c r="BU244" s="66"/>
      <c r="BV244" s="66"/>
      <c r="BW244" s="66"/>
      <c r="BX244" s="66"/>
      <c r="BY244" s="66"/>
      <c r="BZ244" s="66"/>
    </row>
    <row r="245" spans="1:78" ht="15" hidden="1" customHeight="1">
      <c r="A245" s="66"/>
      <c r="B245" s="66"/>
      <c r="C245" s="66"/>
      <c r="D245" s="66"/>
      <c r="E245" s="85"/>
      <c r="F245" s="85"/>
      <c r="G245" s="85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  <c r="BL245" s="66"/>
      <c r="BM245" s="66"/>
      <c r="BN245" s="66"/>
      <c r="BO245" s="66"/>
      <c r="BP245" s="66"/>
      <c r="BQ245" s="66"/>
      <c r="BR245" s="66"/>
      <c r="BS245" s="66"/>
      <c r="BT245" s="66"/>
      <c r="BU245" s="66"/>
      <c r="BV245" s="66"/>
      <c r="BW245" s="66"/>
      <c r="BX245" s="66"/>
      <c r="BY245" s="66"/>
      <c r="BZ245" s="66"/>
    </row>
    <row r="246" spans="1:78" ht="15" hidden="1" customHeight="1">
      <c r="A246" s="66"/>
      <c r="B246" s="66"/>
      <c r="C246" s="66"/>
      <c r="D246" s="66"/>
      <c r="E246" s="85"/>
      <c r="F246" s="85"/>
      <c r="G246" s="85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  <c r="BL246" s="66"/>
      <c r="BM246" s="66"/>
      <c r="BN246" s="66"/>
      <c r="BO246" s="66"/>
      <c r="BP246" s="66"/>
      <c r="BQ246" s="66"/>
      <c r="BR246" s="66"/>
      <c r="BS246" s="66"/>
      <c r="BT246" s="66"/>
      <c r="BU246" s="66"/>
      <c r="BV246" s="66"/>
      <c r="BW246" s="66"/>
      <c r="BX246" s="66"/>
      <c r="BY246" s="66"/>
      <c r="BZ246" s="66"/>
    </row>
    <row r="247" spans="1:78" ht="15" hidden="1" customHeight="1">
      <c r="A247" s="66"/>
      <c r="B247" s="66"/>
      <c r="C247" s="66"/>
      <c r="D247" s="66"/>
      <c r="E247" s="85"/>
      <c r="F247" s="85"/>
      <c r="G247" s="85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  <c r="BL247" s="66"/>
      <c r="BM247" s="66"/>
      <c r="BN247" s="66"/>
      <c r="BO247" s="66"/>
      <c r="BP247" s="66"/>
      <c r="BQ247" s="66"/>
      <c r="BR247" s="66"/>
      <c r="BS247" s="66"/>
      <c r="BT247" s="66"/>
      <c r="BU247" s="66"/>
      <c r="BV247" s="66"/>
      <c r="BW247" s="66"/>
      <c r="BX247" s="66"/>
      <c r="BY247" s="66"/>
      <c r="BZ247" s="66"/>
    </row>
    <row r="248" spans="1:78" ht="15" hidden="1" customHeight="1">
      <c r="A248" s="66"/>
      <c r="B248" s="66"/>
      <c r="C248" s="66"/>
      <c r="D248" s="66"/>
      <c r="E248" s="85"/>
      <c r="F248" s="85"/>
      <c r="G248" s="85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</row>
    <row r="249" spans="1:78" ht="15" hidden="1" customHeight="1">
      <c r="A249" s="66"/>
      <c r="B249" s="66"/>
      <c r="C249" s="66"/>
      <c r="D249" s="66"/>
      <c r="E249" s="85"/>
      <c r="F249" s="85"/>
      <c r="G249" s="85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  <c r="BL249" s="66"/>
      <c r="BM249" s="66"/>
      <c r="BN249" s="66"/>
      <c r="BO249" s="66"/>
      <c r="BP249" s="66"/>
      <c r="BQ249" s="66"/>
      <c r="BR249" s="66"/>
      <c r="BS249" s="66"/>
      <c r="BT249" s="66"/>
      <c r="BU249" s="66"/>
      <c r="BV249" s="66"/>
      <c r="BW249" s="66"/>
      <c r="BX249" s="66"/>
      <c r="BY249" s="66"/>
      <c r="BZ249" s="66"/>
    </row>
    <row r="250" spans="1:78" ht="15" hidden="1" customHeight="1">
      <c r="A250" s="66"/>
      <c r="B250" s="66"/>
      <c r="C250" s="66"/>
      <c r="D250" s="66"/>
      <c r="E250" s="85"/>
      <c r="F250" s="85"/>
      <c r="G250" s="85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  <c r="BL250" s="66"/>
      <c r="BM250" s="66"/>
      <c r="BN250" s="66"/>
      <c r="BO250" s="66"/>
      <c r="BP250" s="66"/>
      <c r="BQ250" s="66"/>
      <c r="BR250" s="66"/>
      <c r="BS250" s="66"/>
      <c r="BT250" s="66"/>
      <c r="BU250" s="66"/>
      <c r="BV250" s="66"/>
      <c r="BW250" s="66"/>
      <c r="BX250" s="66"/>
      <c r="BY250" s="66"/>
      <c r="BZ250" s="66"/>
    </row>
    <row r="251" spans="1:78" ht="15" hidden="1" customHeight="1">
      <c r="A251" s="66"/>
      <c r="B251" s="66"/>
      <c r="C251" s="66"/>
      <c r="D251" s="66"/>
      <c r="E251" s="85"/>
      <c r="F251" s="85"/>
      <c r="G251" s="85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</row>
    <row r="252" spans="1:78" ht="15" hidden="1" customHeight="1">
      <c r="A252" s="66"/>
      <c r="B252" s="66"/>
      <c r="C252" s="66"/>
      <c r="D252" s="66"/>
      <c r="E252" s="85"/>
      <c r="F252" s="85"/>
      <c r="G252" s="85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  <c r="BL252" s="66"/>
      <c r="BM252" s="66"/>
      <c r="BN252" s="66"/>
      <c r="BO252" s="66"/>
      <c r="BP252" s="66"/>
      <c r="BQ252" s="66"/>
      <c r="BR252" s="66"/>
      <c r="BS252" s="66"/>
      <c r="BT252" s="66"/>
      <c r="BU252" s="66"/>
      <c r="BV252" s="66"/>
      <c r="BW252" s="66"/>
      <c r="BX252" s="66"/>
      <c r="BY252" s="66"/>
      <c r="BZ252" s="66"/>
    </row>
    <row r="253" spans="1:78" ht="15" hidden="1" customHeight="1">
      <c r="A253" s="66"/>
      <c r="B253" s="66"/>
      <c r="C253" s="66"/>
      <c r="D253" s="66"/>
      <c r="E253" s="85"/>
      <c r="F253" s="85"/>
      <c r="G253" s="85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  <c r="BL253" s="66"/>
      <c r="BM253" s="66"/>
      <c r="BN253" s="66"/>
      <c r="BO253" s="66"/>
      <c r="BP253" s="66"/>
      <c r="BQ253" s="66"/>
      <c r="BR253" s="66"/>
      <c r="BS253" s="66"/>
      <c r="BT253" s="66"/>
      <c r="BU253" s="66"/>
      <c r="BV253" s="66"/>
      <c r="BW253" s="66"/>
      <c r="BX253" s="66"/>
      <c r="BY253" s="66"/>
      <c r="BZ253" s="66"/>
    </row>
    <row r="254" spans="1:78" ht="15" hidden="1" customHeight="1">
      <c r="A254" s="66"/>
      <c r="B254" s="66"/>
      <c r="C254" s="66"/>
      <c r="D254" s="66"/>
      <c r="E254" s="85"/>
      <c r="F254" s="85"/>
      <c r="G254" s="85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  <c r="BL254" s="66"/>
      <c r="BM254" s="66"/>
      <c r="BN254" s="66"/>
      <c r="BO254" s="66"/>
      <c r="BP254" s="66"/>
      <c r="BQ254" s="66"/>
      <c r="BR254" s="66"/>
      <c r="BS254" s="66"/>
      <c r="BT254" s="66"/>
      <c r="BU254" s="66"/>
      <c r="BV254" s="66"/>
      <c r="BW254" s="66"/>
      <c r="BX254" s="66"/>
      <c r="BY254" s="66"/>
      <c r="BZ254" s="66"/>
    </row>
    <row r="255" spans="1:78" ht="15" hidden="1" customHeight="1">
      <c r="A255" s="66"/>
      <c r="B255" s="66"/>
      <c r="C255" s="66"/>
      <c r="D255" s="66"/>
      <c r="E255" s="85"/>
      <c r="F255" s="85"/>
      <c r="G255" s="85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</row>
    <row r="256" spans="1:78" ht="15" hidden="1" customHeight="1">
      <c r="A256" s="66"/>
      <c r="B256" s="66"/>
      <c r="C256" s="66"/>
      <c r="D256" s="66"/>
      <c r="E256" s="85"/>
      <c r="F256" s="85"/>
      <c r="G256" s="85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</row>
    <row r="257" spans="1:78" ht="15" hidden="1" customHeight="1">
      <c r="A257" s="66"/>
      <c r="B257" s="66"/>
      <c r="C257" s="66"/>
      <c r="D257" s="66"/>
      <c r="E257" s="85"/>
      <c r="F257" s="85"/>
      <c r="G257" s="85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</row>
    <row r="258" spans="1:78" ht="15" hidden="1" customHeight="1">
      <c r="A258" s="66"/>
      <c r="B258" s="66"/>
      <c r="C258" s="66"/>
      <c r="D258" s="66"/>
      <c r="E258" s="85"/>
      <c r="F258" s="85"/>
      <c r="G258" s="85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</row>
    <row r="259" spans="1:78" ht="15" hidden="1" customHeight="1">
      <c r="A259" s="66"/>
      <c r="B259" s="66"/>
      <c r="C259" s="66"/>
      <c r="D259" s="66"/>
      <c r="E259" s="85"/>
      <c r="F259" s="85"/>
      <c r="G259" s="85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</row>
    <row r="260" spans="1:78" ht="15" hidden="1" customHeight="1">
      <c r="A260" s="66"/>
      <c r="B260" s="66"/>
      <c r="C260" s="66"/>
      <c r="D260" s="66"/>
      <c r="E260" s="85"/>
      <c r="F260" s="85"/>
      <c r="G260" s="85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6"/>
      <c r="BS260" s="66"/>
      <c r="BT260" s="66"/>
      <c r="BU260" s="66"/>
      <c r="BV260" s="66"/>
      <c r="BW260" s="66"/>
      <c r="BX260" s="66"/>
      <c r="BY260" s="66"/>
      <c r="BZ260" s="66"/>
    </row>
    <row r="261" spans="1:78" ht="15" hidden="1" customHeight="1">
      <c r="A261" s="66"/>
      <c r="B261" s="66"/>
      <c r="C261" s="66"/>
      <c r="D261" s="66"/>
      <c r="E261" s="85"/>
      <c r="F261" s="85"/>
      <c r="G261" s="85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  <c r="BL261" s="66"/>
      <c r="BM261" s="66"/>
      <c r="BN261" s="66"/>
      <c r="BO261" s="66"/>
      <c r="BP261" s="66"/>
      <c r="BQ261" s="66"/>
      <c r="BR261" s="66"/>
      <c r="BS261" s="66"/>
      <c r="BT261" s="66"/>
      <c r="BU261" s="66"/>
      <c r="BV261" s="66"/>
      <c r="BW261" s="66"/>
      <c r="BX261" s="66"/>
      <c r="BY261" s="66"/>
      <c r="BZ261" s="66"/>
    </row>
    <row r="262" spans="1:78" ht="15" hidden="1" customHeight="1">
      <c r="A262" s="66"/>
      <c r="B262" s="66"/>
      <c r="C262" s="66"/>
      <c r="D262" s="66"/>
      <c r="E262" s="85"/>
      <c r="F262" s="85"/>
      <c r="G262" s="85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  <c r="BL262" s="66"/>
      <c r="BM262" s="66"/>
      <c r="BN262" s="66"/>
      <c r="BO262" s="66"/>
      <c r="BP262" s="66"/>
      <c r="BQ262" s="66"/>
      <c r="BR262" s="66"/>
      <c r="BS262" s="66"/>
      <c r="BT262" s="66"/>
      <c r="BU262" s="66"/>
      <c r="BV262" s="66"/>
      <c r="BW262" s="66"/>
      <c r="BX262" s="66"/>
      <c r="BY262" s="66"/>
      <c r="BZ262" s="66"/>
    </row>
    <row r="263" spans="1:78" ht="15" hidden="1" customHeight="1">
      <c r="A263" s="66"/>
      <c r="B263" s="66"/>
      <c r="C263" s="66"/>
      <c r="D263" s="66"/>
      <c r="E263" s="85"/>
      <c r="F263" s="85"/>
      <c r="G263" s="85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  <c r="BL263" s="66"/>
      <c r="BM263" s="66"/>
      <c r="BN263" s="66"/>
      <c r="BO263" s="66"/>
      <c r="BP263" s="66"/>
      <c r="BQ263" s="66"/>
      <c r="BR263" s="66"/>
      <c r="BS263" s="66"/>
      <c r="BT263" s="66"/>
      <c r="BU263" s="66"/>
      <c r="BV263" s="66"/>
      <c r="BW263" s="66"/>
      <c r="BX263" s="66"/>
      <c r="BY263" s="66"/>
      <c r="BZ263" s="66"/>
    </row>
    <row r="264" spans="1:78" ht="15" hidden="1" customHeight="1">
      <c r="A264" s="66"/>
      <c r="B264" s="66"/>
      <c r="C264" s="66"/>
      <c r="D264" s="66"/>
      <c r="E264" s="85"/>
      <c r="F264" s="85"/>
      <c r="G264" s="85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  <c r="BL264" s="66"/>
      <c r="BM264" s="66"/>
      <c r="BN264" s="66"/>
      <c r="BO264" s="66"/>
      <c r="BP264" s="66"/>
      <c r="BQ264" s="66"/>
      <c r="BR264" s="66"/>
      <c r="BS264" s="66"/>
      <c r="BT264" s="66"/>
      <c r="BU264" s="66"/>
      <c r="BV264" s="66"/>
      <c r="BW264" s="66"/>
      <c r="BX264" s="66"/>
      <c r="BY264" s="66"/>
      <c r="BZ264" s="66"/>
    </row>
    <row r="265" spans="1:78" ht="15" hidden="1" customHeight="1">
      <c r="A265" s="66"/>
      <c r="B265" s="66"/>
      <c r="C265" s="66"/>
      <c r="D265" s="66"/>
      <c r="E265" s="85"/>
      <c r="F265" s="85"/>
      <c r="G265" s="85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</row>
    <row r="266" spans="1:78" ht="15" hidden="1" customHeight="1">
      <c r="A266" s="66"/>
      <c r="B266" s="66"/>
      <c r="C266" s="66"/>
      <c r="D266" s="66"/>
      <c r="E266" s="85"/>
      <c r="F266" s="85"/>
      <c r="G266" s="85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</row>
    <row r="267" spans="1:78" ht="15" hidden="1" customHeight="1">
      <c r="A267" s="66"/>
      <c r="B267" s="66"/>
      <c r="C267" s="66"/>
      <c r="D267" s="66"/>
      <c r="E267" s="85"/>
      <c r="F267" s="85"/>
      <c r="G267" s="85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</row>
    <row r="268" spans="1:78" ht="15" hidden="1" customHeight="1">
      <c r="A268" s="66"/>
      <c r="B268" s="66"/>
      <c r="C268" s="66"/>
      <c r="D268" s="66"/>
      <c r="E268" s="85"/>
      <c r="F268" s="85"/>
      <c r="G268" s="85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  <c r="BL268" s="66"/>
      <c r="BM268" s="66"/>
      <c r="BN268" s="66"/>
      <c r="BO268" s="66"/>
      <c r="BP268" s="66"/>
      <c r="BQ268" s="66"/>
      <c r="BR268" s="66"/>
      <c r="BS268" s="66"/>
      <c r="BT268" s="66"/>
      <c r="BU268" s="66"/>
      <c r="BV268" s="66"/>
      <c r="BW268" s="66"/>
      <c r="BX268" s="66"/>
      <c r="BY268" s="66"/>
      <c r="BZ268" s="66"/>
    </row>
    <row r="269" spans="1:78" ht="15" hidden="1" customHeight="1">
      <c r="A269" s="66"/>
      <c r="B269" s="66"/>
      <c r="C269" s="66"/>
      <c r="D269" s="66"/>
      <c r="E269" s="85"/>
      <c r="F269" s="85"/>
      <c r="G269" s="85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  <c r="BL269" s="66"/>
      <c r="BM269" s="66"/>
      <c r="BN269" s="66"/>
      <c r="BO269" s="66"/>
      <c r="BP269" s="66"/>
      <c r="BQ269" s="66"/>
      <c r="BR269" s="66"/>
      <c r="BS269" s="66"/>
      <c r="BT269" s="66"/>
      <c r="BU269" s="66"/>
      <c r="BV269" s="66"/>
      <c r="BW269" s="66"/>
      <c r="BX269" s="66"/>
      <c r="BY269" s="66"/>
      <c r="BZ269" s="66"/>
    </row>
    <row r="270" spans="1:78" ht="15" hidden="1" customHeight="1">
      <c r="A270" s="66"/>
      <c r="B270" s="66"/>
      <c r="C270" s="66"/>
      <c r="D270" s="66"/>
      <c r="E270" s="85"/>
      <c r="F270" s="85"/>
      <c r="G270" s="85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  <c r="BL270" s="66"/>
      <c r="BM270" s="66"/>
      <c r="BN270" s="66"/>
      <c r="BO270" s="66"/>
      <c r="BP270" s="66"/>
      <c r="BQ270" s="66"/>
      <c r="BR270" s="66"/>
      <c r="BS270" s="66"/>
      <c r="BT270" s="66"/>
      <c r="BU270" s="66"/>
      <c r="BV270" s="66"/>
      <c r="BW270" s="66"/>
      <c r="BX270" s="66"/>
      <c r="BY270" s="66"/>
      <c r="BZ270" s="66"/>
    </row>
    <row r="271" spans="1:78" ht="15" hidden="1" customHeight="1">
      <c r="A271" s="66"/>
      <c r="B271" s="66"/>
      <c r="C271" s="66"/>
      <c r="D271" s="66"/>
      <c r="E271" s="85"/>
      <c r="F271" s="85"/>
      <c r="G271" s="85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  <c r="BL271" s="66"/>
      <c r="BM271" s="66"/>
      <c r="BN271" s="66"/>
      <c r="BO271" s="66"/>
      <c r="BP271" s="66"/>
      <c r="BQ271" s="66"/>
      <c r="BR271" s="66"/>
      <c r="BS271" s="66"/>
      <c r="BT271" s="66"/>
      <c r="BU271" s="66"/>
      <c r="BV271" s="66"/>
      <c r="BW271" s="66"/>
      <c r="BX271" s="66"/>
      <c r="BY271" s="66"/>
      <c r="BZ271" s="66"/>
    </row>
    <row r="272" spans="1:78" ht="15" hidden="1" customHeight="1">
      <c r="A272" s="66"/>
      <c r="B272" s="66"/>
      <c r="C272" s="66"/>
      <c r="D272" s="66"/>
      <c r="E272" s="85"/>
      <c r="F272" s="85"/>
      <c r="G272" s="85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</row>
    <row r="273" spans="1:78" ht="15" hidden="1" customHeight="1">
      <c r="A273" s="66"/>
      <c r="B273" s="66"/>
      <c r="C273" s="66"/>
      <c r="D273" s="66"/>
      <c r="E273" s="85"/>
      <c r="F273" s="85"/>
      <c r="G273" s="85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</row>
    <row r="274" spans="1:78" ht="15" hidden="1" customHeight="1">
      <c r="A274" s="66"/>
      <c r="B274" s="66"/>
      <c r="C274" s="66"/>
      <c r="D274" s="66"/>
      <c r="E274" s="85"/>
      <c r="F274" s="85"/>
      <c r="G274" s="85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</row>
    <row r="275" spans="1:78" ht="15" hidden="1" customHeight="1">
      <c r="A275" s="66"/>
      <c r="B275" s="66"/>
      <c r="C275" s="66"/>
      <c r="D275" s="66"/>
      <c r="E275" s="85"/>
      <c r="F275" s="85"/>
      <c r="G275" s="85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</row>
    <row r="276" spans="1:78" ht="15" hidden="1" customHeight="1">
      <c r="A276" s="66"/>
      <c r="B276" s="66"/>
      <c r="C276" s="66"/>
      <c r="D276" s="66"/>
      <c r="E276" s="85"/>
      <c r="F276" s="85"/>
      <c r="G276" s="85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  <c r="BL276" s="66"/>
      <c r="BM276" s="66"/>
      <c r="BN276" s="66"/>
      <c r="BO276" s="66"/>
      <c r="BP276" s="66"/>
      <c r="BQ276" s="66"/>
      <c r="BR276" s="66"/>
      <c r="BS276" s="66"/>
      <c r="BT276" s="66"/>
      <c r="BU276" s="66"/>
      <c r="BV276" s="66"/>
      <c r="BW276" s="66"/>
      <c r="BX276" s="66"/>
      <c r="BY276" s="66"/>
      <c r="BZ276" s="66"/>
    </row>
    <row r="277" spans="1:78" ht="15" hidden="1" customHeight="1">
      <c r="A277" s="66"/>
      <c r="B277" s="66"/>
      <c r="C277" s="66"/>
      <c r="D277" s="66"/>
      <c r="E277" s="85"/>
      <c r="F277" s="85"/>
      <c r="G277" s="85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  <c r="BL277" s="66"/>
      <c r="BM277" s="66"/>
      <c r="BN277" s="66"/>
      <c r="BO277" s="66"/>
      <c r="BP277" s="66"/>
      <c r="BQ277" s="66"/>
      <c r="BR277" s="66"/>
      <c r="BS277" s="66"/>
      <c r="BT277" s="66"/>
      <c r="BU277" s="66"/>
      <c r="BV277" s="66"/>
      <c r="BW277" s="66"/>
      <c r="BX277" s="66"/>
      <c r="BY277" s="66"/>
      <c r="BZ277" s="66"/>
    </row>
    <row r="278" spans="1:78" ht="15" hidden="1" customHeight="1">
      <c r="A278" s="66"/>
      <c r="B278" s="66"/>
      <c r="C278" s="66"/>
      <c r="D278" s="66"/>
      <c r="E278" s="85"/>
      <c r="F278" s="85"/>
      <c r="G278" s="85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  <c r="BL278" s="66"/>
      <c r="BM278" s="66"/>
      <c r="BN278" s="66"/>
      <c r="BO278" s="66"/>
      <c r="BP278" s="66"/>
      <c r="BQ278" s="66"/>
      <c r="BR278" s="66"/>
      <c r="BS278" s="66"/>
      <c r="BT278" s="66"/>
      <c r="BU278" s="66"/>
      <c r="BV278" s="66"/>
      <c r="BW278" s="66"/>
      <c r="BX278" s="66"/>
      <c r="BY278" s="66"/>
      <c r="BZ278" s="66"/>
    </row>
    <row r="279" spans="1:78" ht="15" hidden="1" customHeight="1">
      <c r="A279" s="66"/>
      <c r="B279" s="66"/>
      <c r="C279" s="66"/>
      <c r="D279" s="66"/>
      <c r="E279" s="85"/>
      <c r="F279" s="85"/>
      <c r="G279" s="85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</row>
    <row r="280" spans="1:78" ht="15" hidden="1" customHeight="1">
      <c r="A280" s="66"/>
      <c r="B280" s="66"/>
      <c r="C280" s="66"/>
      <c r="D280" s="66"/>
      <c r="E280" s="85"/>
      <c r="F280" s="85"/>
      <c r="G280" s="85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  <c r="BL280" s="66"/>
      <c r="BM280" s="66"/>
      <c r="BN280" s="66"/>
      <c r="BO280" s="66"/>
      <c r="BP280" s="66"/>
      <c r="BQ280" s="66"/>
      <c r="BR280" s="66"/>
      <c r="BS280" s="66"/>
      <c r="BT280" s="66"/>
      <c r="BU280" s="66"/>
      <c r="BV280" s="66"/>
      <c r="BW280" s="66"/>
      <c r="BX280" s="66"/>
      <c r="BY280" s="66"/>
      <c r="BZ280" s="66"/>
    </row>
    <row r="281" spans="1:78" ht="15" hidden="1" customHeight="1">
      <c r="A281" s="66"/>
      <c r="B281" s="66"/>
      <c r="C281" s="66"/>
      <c r="D281" s="66"/>
      <c r="E281" s="85"/>
      <c r="F281" s="85"/>
      <c r="G281" s="85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  <c r="BL281" s="66"/>
      <c r="BM281" s="66"/>
      <c r="BN281" s="66"/>
      <c r="BO281" s="66"/>
      <c r="BP281" s="66"/>
      <c r="BQ281" s="66"/>
      <c r="BR281" s="66"/>
      <c r="BS281" s="66"/>
      <c r="BT281" s="66"/>
      <c r="BU281" s="66"/>
      <c r="BV281" s="66"/>
      <c r="BW281" s="66"/>
      <c r="BX281" s="66"/>
      <c r="BY281" s="66"/>
      <c r="BZ281" s="66"/>
    </row>
    <row r="282" spans="1:78" ht="15" hidden="1" customHeight="1">
      <c r="A282" s="66"/>
      <c r="B282" s="66"/>
      <c r="C282" s="66"/>
      <c r="D282" s="66"/>
      <c r="E282" s="85"/>
      <c r="F282" s="85"/>
      <c r="G282" s="85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  <c r="BL282" s="66"/>
      <c r="BM282" s="66"/>
      <c r="BN282" s="66"/>
      <c r="BO282" s="66"/>
      <c r="BP282" s="66"/>
      <c r="BQ282" s="66"/>
      <c r="BR282" s="66"/>
      <c r="BS282" s="66"/>
      <c r="BT282" s="66"/>
      <c r="BU282" s="66"/>
      <c r="BV282" s="66"/>
      <c r="BW282" s="66"/>
      <c r="BX282" s="66"/>
      <c r="BY282" s="66"/>
      <c r="BZ282" s="66"/>
    </row>
    <row r="283" spans="1:78" ht="15" hidden="1" customHeight="1">
      <c r="A283" s="66"/>
      <c r="B283" s="66"/>
      <c r="C283" s="66"/>
      <c r="D283" s="66"/>
      <c r="E283" s="85"/>
      <c r="F283" s="85"/>
      <c r="G283" s="85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</row>
    <row r="284" spans="1:78" ht="15" hidden="1" customHeight="1">
      <c r="A284" s="66"/>
      <c r="B284" s="66"/>
      <c r="C284" s="66"/>
      <c r="D284" s="66"/>
      <c r="E284" s="85"/>
      <c r="F284" s="85"/>
      <c r="G284" s="85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  <c r="BL284" s="66"/>
      <c r="BM284" s="66"/>
      <c r="BN284" s="66"/>
      <c r="BO284" s="66"/>
      <c r="BP284" s="66"/>
      <c r="BQ284" s="66"/>
      <c r="BR284" s="66"/>
      <c r="BS284" s="66"/>
      <c r="BT284" s="66"/>
      <c r="BU284" s="66"/>
      <c r="BV284" s="66"/>
      <c r="BW284" s="66"/>
      <c r="BX284" s="66"/>
      <c r="BY284" s="66"/>
      <c r="BZ284" s="66"/>
    </row>
    <row r="285" spans="1:78" ht="15" hidden="1" customHeight="1">
      <c r="A285" s="66"/>
      <c r="B285" s="66"/>
      <c r="C285" s="66"/>
      <c r="D285" s="66"/>
      <c r="E285" s="85"/>
      <c r="F285" s="85"/>
      <c r="G285" s="85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  <c r="BL285" s="66"/>
      <c r="BM285" s="66"/>
      <c r="BN285" s="66"/>
      <c r="BO285" s="66"/>
      <c r="BP285" s="66"/>
      <c r="BQ285" s="66"/>
      <c r="BR285" s="66"/>
      <c r="BS285" s="66"/>
      <c r="BT285" s="66"/>
      <c r="BU285" s="66"/>
      <c r="BV285" s="66"/>
      <c r="BW285" s="66"/>
      <c r="BX285" s="66"/>
      <c r="BY285" s="66"/>
      <c r="BZ285" s="66"/>
    </row>
    <row r="286" spans="1:78" ht="15" hidden="1" customHeight="1">
      <c r="A286" s="66"/>
      <c r="B286" s="66"/>
      <c r="C286" s="66"/>
      <c r="D286" s="66"/>
      <c r="E286" s="85"/>
      <c r="F286" s="85"/>
      <c r="G286" s="85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  <c r="BL286" s="66"/>
      <c r="BM286" s="66"/>
      <c r="BN286" s="66"/>
      <c r="BO286" s="66"/>
      <c r="BP286" s="66"/>
      <c r="BQ286" s="66"/>
      <c r="BR286" s="66"/>
      <c r="BS286" s="66"/>
      <c r="BT286" s="66"/>
      <c r="BU286" s="66"/>
      <c r="BV286" s="66"/>
      <c r="BW286" s="66"/>
      <c r="BX286" s="66"/>
      <c r="BY286" s="66"/>
      <c r="BZ286" s="66"/>
    </row>
    <row r="287" spans="1:78" ht="15" hidden="1" customHeight="1">
      <c r="A287" s="66"/>
      <c r="B287" s="66"/>
      <c r="C287" s="66"/>
      <c r="D287" s="66"/>
      <c r="E287" s="85"/>
      <c r="F287" s="85"/>
      <c r="G287" s="85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  <c r="BL287" s="66"/>
      <c r="BM287" s="66"/>
      <c r="BN287" s="66"/>
      <c r="BO287" s="66"/>
      <c r="BP287" s="66"/>
      <c r="BQ287" s="66"/>
      <c r="BR287" s="66"/>
      <c r="BS287" s="66"/>
      <c r="BT287" s="66"/>
      <c r="BU287" s="66"/>
      <c r="BV287" s="66"/>
      <c r="BW287" s="66"/>
      <c r="BX287" s="66"/>
      <c r="BY287" s="66"/>
      <c r="BZ287" s="66"/>
    </row>
    <row r="288" spans="1:78" ht="15" hidden="1" customHeight="1">
      <c r="A288" s="66"/>
      <c r="B288" s="66"/>
      <c r="C288" s="66"/>
      <c r="D288" s="66"/>
      <c r="E288" s="85"/>
      <c r="F288" s="85"/>
      <c r="G288" s="85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  <c r="BL288" s="66"/>
      <c r="BM288" s="66"/>
      <c r="BN288" s="66"/>
      <c r="BO288" s="66"/>
      <c r="BP288" s="66"/>
      <c r="BQ288" s="66"/>
      <c r="BR288" s="66"/>
      <c r="BS288" s="66"/>
      <c r="BT288" s="66"/>
      <c r="BU288" s="66"/>
      <c r="BV288" s="66"/>
      <c r="BW288" s="66"/>
      <c r="BX288" s="66"/>
      <c r="BY288" s="66"/>
      <c r="BZ288" s="66"/>
    </row>
    <row r="289" spans="1:78" ht="15" hidden="1" customHeight="1">
      <c r="A289" s="66"/>
      <c r="B289" s="66"/>
      <c r="C289" s="66"/>
      <c r="D289" s="66"/>
      <c r="E289" s="85"/>
      <c r="F289" s="85"/>
      <c r="G289" s="85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  <c r="BL289" s="66"/>
      <c r="BM289" s="66"/>
      <c r="BN289" s="66"/>
      <c r="BO289" s="66"/>
      <c r="BP289" s="66"/>
      <c r="BQ289" s="66"/>
      <c r="BR289" s="66"/>
      <c r="BS289" s="66"/>
      <c r="BT289" s="66"/>
      <c r="BU289" s="66"/>
      <c r="BV289" s="66"/>
      <c r="BW289" s="66"/>
      <c r="BX289" s="66"/>
      <c r="BY289" s="66"/>
      <c r="BZ289" s="66"/>
    </row>
    <row r="290" spans="1:78" ht="15" hidden="1" customHeight="1">
      <c r="A290" s="66"/>
      <c r="B290" s="66"/>
      <c r="C290" s="66"/>
      <c r="D290" s="66"/>
      <c r="E290" s="85"/>
      <c r="F290" s="85"/>
      <c r="G290" s="85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  <c r="BL290" s="66"/>
      <c r="BM290" s="66"/>
      <c r="BN290" s="66"/>
      <c r="BO290" s="66"/>
      <c r="BP290" s="66"/>
      <c r="BQ290" s="66"/>
      <c r="BR290" s="66"/>
      <c r="BS290" s="66"/>
      <c r="BT290" s="66"/>
      <c r="BU290" s="66"/>
      <c r="BV290" s="66"/>
      <c r="BW290" s="66"/>
      <c r="BX290" s="66"/>
      <c r="BY290" s="66"/>
      <c r="BZ290" s="66"/>
    </row>
    <row r="291" spans="1:78" ht="15" hidden="1" customHeight="1">
      <c r="A291" s="66"/>
      <c r="B291" s="66"/>
      <c r="C291" s="66"/>
      <c r="D291" s="66"/>
      <c r="E291" s="85"/>
      <c r="F291" s="85"/>
      <c r="G291" s="85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  <c r="BL291" s="66"/>
      <c r="BM291" s="66"/>
      <c r="BN291" s="66"/>
      <c r="BO291" s="66"/>
      <c r="BP291" s="66"/>
      <c r="BQ291" s="66"/>
      <c r="BR291" s="66"/>
      <c r="BS291" s="66"/>
      <c r="BT291" s="66"/>
      <c r="BU291" s="66"/>
      <c r="BV291" s="66"/>
      <c r="BW291" s="66"/>
      <c r="BX291" s="66"/>
      <c r="BY291" s="66"/>
      <c r="BZ291" s="66"/>
    </row>
    <row r="292" spans="1:78" ht="15" hidden="1" customHeight="1">
      <c r="A292" s="66"/>
      <c r="B292" s="66"/>
      <c r="C292" s="66"/>
      <c r="D292" s="66"/>
      <c r="E292" s="85"/>
      <c r="F292" s="85"/>
      <c r="G292" s="85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</row>
    <row r="293" spans="1:78" ht="15" hidden="1" customHeight="1">
      <c r="A293" s="66"/>
      <c r="B293" s="66"/>
      <c r="C293" s="66"/>
      <c r="D293" s="66"/>
      <c r="E293" s="85"/>
      <c r="F293" s="85"/>
      <c r="G293" s="85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</row>
    <row r="294" spans="1:78" ht="15" hidden="1" customHeight="1">
      <c r="A294" s="66"/>
      <c r="B294" s="66"/>
      <c r="C294" s="66"/>
      <c r="D294" s="66"/>
      <c r="E294" s="85"/>
      <c r="F294" s="85"/>
      <c r="G294" s="85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</row>
    <row r="295" spans="1:78" ht="15" hidden="1" customHeight="1">
      <c r="A295" s="66"/>
      <c r="B295" s="66"/>
      <c r="C295" s="66"/>
      <c r="D295" s="66"/>
      <c r="E295" s="85"/>
      <c r="F295" s="85"/>
      <c r="G295" s="85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</row>
    <row r="296" spans="1:78" ht="15" hidden="1" customHeight="1">
      <c r="A296" s="66"/>
      <c r="B296" s="66"/>
      <c r="C296" s="66"/>
      <c r="D296" s="66"/>
      <c r="E296" s="85"/>
      <c r="F296" s="85"/>
      <c r="G296" s="85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</row>
    <row r="297" spans="1:78" ht="15" hidden="1" customHeight="1">
      <c r="A297" s="66"/>
      <c r="B297" s="66"/>
      <c r="C297" s="66"/>
      <c r="D297" s="66"/>
      <c r="E297" s="85"/>
      <c r="F297" s="85"/>
      <c r="G297" s="85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  <c r="BL297" s="66"/>
      <c r="BM297" s="66"/>
      <c r="BN297" s="66"/>
      <c r="BO297" s="66"/>
      <c r="BP297" s="66"/>
      <c r="BQ297" s="66"/>
      <c r="BR297" s="66"/>
      <c r="BS297" s="66"/>
      <c r="BT297" s="66"/>
      <c r="BU297" s="66"/>
      <c r="BV297" s="66"/>
      <c r="BW297" s="66"/>
      <c r="BX297" s="66"/>
      <c r="BY297" s="66"/>
      <c r="BZ297" s="66"/>
    </row>
    <row r="298" spans="1:78" ht="15" hidden="1" customHeight="1">
      <c r="A298" s="66"/>
      <c r="B298" s="66"/>
      <c r="C298" s="66"/>
      <c r="D298" s="66"/>
      <c r="E298" s="85"/>
      <c r="F298" s="85"/>
      <c r="G298" s="85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  <c r="BL298" s="66"/>
      <c r="BM298" s="66"/>
      <c r="BN298" s="66"/>
      <c r="BO298" s="66"/>
      <c r="BP298" s="66"/>
      <c r="BQ298" s="66"/>
      <c r="BR298" s="66"/>
      <c r="BS298" s="66"/>
      <c r="BT298" s="66"/>
      <c r="BU298" s="66"/>
      <c r="BV298" s="66"/>
      <c r="BW298" s="66"/>
      <c r="BX298" s="66"/>
      <c r="BY298" s="66"/>
      <c r="BZ298" s="66"/>
    </row>
    <row r="299" spans="1:78" ht="15" hidden="1" customHeight="1">
      <c r="A299" s="66"/>
      <c r="B299" s="66"/>
      <c r="C299" s="66"/>
      <c r="D299" s="66"/>
      <c r="E299" s="85"/>
      <c r="F299" s="85"/>
      <c r="G299" s="85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  <c r="BL299" s="66"/>
      <c r="BM299" s="66"/>
      <c r="BN299" s="66"/>
      <c r="BO299" s="66"/>
      <c r="BP299" s="66"/>
      <c r="BQ299" s="66"/>
      <c r="BR299" s="66"/>
      <c r="BS299" s="66"/>
      <c r="BT299" s="66"/>
      <c r="BU299" s="66"/>
      <c r="BV299" s="66"/>
      <c r="BW299" s="66"/>
      <c r="BX299" s="66"/>
      <c r="BY299" s="66"/>
      <c r="BZ299" s="66"/>
    </row>
    <row r="300" spans="1:78" ht="15" hidden="1" customHeight="1">
      <c r="A300" s="66"/>
      <c r="B300" s="66"/>
      <c r="C300" s="66"/>
      <c r="D300" s="66"/>
      <c r="E300" s="85"/>
      <c r="F300" s="85"/>
      <c r="G300" s="85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</row>
    <row r="301" spans="1:78" ht="15" hidden="1" customHeight="1">
      <c r="A301" s="66"/>
      <c r="B301" s="66"/>
      <c r="C301" s="66"/>
      <c r="D301" s="66"/>
      <c r="E301" s="85"/>
      <c r="F301" s="85"/>
      <c r="G301" s="85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</row>
    <row r="302" spans="1:78" ht="15" hidden="1" customHeight="1">
      <c r="A302" s="66"/>
      <c r="B302" s="66"/>
      <c r="C302" s="66"/>
      <c r="D302" s="66"/>
      <c r="E302" s="85"/>
      <c r="F302" s="85"/>
      <c r="G302" s="85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  <c r="BL302" s="66"/>
      <c r="BM302" s="66"/>
      <c r="BN302" s="66"/>
      <c r="BO302" s="66"/>
      <c r="BP302" s="66"/>
      <c r="BQ302" s="66"/>
      <c r="BR302" s="66"/>
      <c r="BS302" s="66"/>
      <c r="BT302" s="66"/>
      <c r="BU302" s="66"/>
      <c r="BV302" s="66"/>
      <c r="BW302" s="66"/>
      <c r="BX302" s="66"/>
      <c r="BY302" s="66"/>
      <c r="BZ302" s="66"/>
    </row>
    <row r="303" spans="1:78" ht="15" hidden="1" customHeight="1">
      <c r="A303" s="66"/>
      <c r="B303" s="66"/>
      <c r="C303" s="66"/>
      <c r="D303" s="66"/>
      <c r="E303" s="85"/>
      <c r="F303" s="85"/>
      <c r="G303" s="85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</row>
    <row r="304" spans="1:78" ht="15" hidden="1" customHeight="1">
      <c r="A304" s="66"/>
      <c r="B304" s="66"/>
      <c r="C304" s="66"/>
      <c r="D304" s="66"/>
      <c r="E304" s="85"/>
      <c r="F304" s="85"/>
      <c r="G304" s="85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  <c r="BL304" s="66"/>
      <c r="BM304" s="66"/>
      <c r="BN304" s="66"/>
      <c r="BO304" s="66"/>
      <c r="BP304" s="66"/>
      <c r="BQ304" s="66"/>
      <c r="BR304" s="66"/>
      <c r="BS304" s="66"/>
      <c r="BT304" s="66"/>
      <c r="BU304" s="66"/>
      <c r="BV304" s="66"/>
      <c r="BW304" s="66"/>
      <c r="BX304" s="66"/>
      <c r="BY304" s="66"/>
      <c r="BZ304" s="66"/>
    </row>
    <row r="305" spans="1:78" ht="15" hidden="1" customHeight="1">
      <c r="A305" s="66"/>
      <c r="B305" s="66"/>
      <c r="C305" s="66"/>
      <c r="D305" s="66"/>
      <c r="E305" s="85"/>
      <c r="F305" s="85"/>
      <c r="G305" s="85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</row>
    <row r="306" spans="1:78" ht="15" hidden="1" customHeight="1">
      <c r="A306" s="66"/>
      <c r="B306" s="66"/>
      <c r="C306" s="66"/>
      <c r="D306" s="66"/>
      <c r="E306" s="85"/>
      <c r="F306" s="85"/>
      <c r="G306" s="85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</row>
    <row r="307" spans="1:78" ht="15" hidden="1" customHeight="1">
      <c r="A307" s="66"/>
      <c r="B307" s="66"/>
      <c r="C307" s="66"/>
      <c r="D307" s="66"/>
      <c r="E307" s="85"/>
      <c r="F307" s="85"/>
      <c r="G307" s="85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  <c r="BL307" s="66"/>
      <c r="BM307" s="66"/>
      <c r="BN307" s="66"/>
      <c r="BO307" s="66"/>
      <c r="BP307" s="66"/>
      <c r="BQ307" s="66"/>
      <c r="BR307" s="66"/>
      <c r="BS307" s="66"/>
      <c r="BT307" s="66"/>
      <c r="BU307" s="66"/>
      <c r="BV307" s="66"/>
      <c r="BW307" s="66"/>
      <c r="BX307" s="66"/>
      <c r="BY307" s="66"/>
      <c r="BZ307" s="66"/>
    </row>
    <row r="308" spans="1:78" ht="15" hidden="1" customHeight="1">
      <c r="A308" s="66"/>
      <c r="B308" s="66"/>
      <c r="C308" s="66"/>
      <c r="D308" s="66"/>
      <c r="E308" s="85"/>
      <c r="F308" s="85"/>
      <c r="G308" s="85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  <c r="BL308" s="66"/>
      <c r="BM308" s="66"/>
      <c r="BN308" s="66"/>
      <c r="BO308" s="66"/>
      <c r="BP308" s="66"/>
      <c r="BQ308" s="66"/>
      <c r="BR308" s="66"/>
      <c r="BS308" s="66"/>
      <c r="BT308" s="66"/>
      <c r="BU308" s="66"/>
      <c r="BV308" s="66"/>
      <c r="BW308" s="66"/>
      <c r="BX308" s="66"/>
      <c r="BY308" s="66"/>
      <c r="BZ308" s="66"/>
    </row>
    <row r="309" spans="1:78" ht="15" hidden="1" customHeight="1">
      <c r="A309" s="66"/>
      <c r="B309" s="66"/>
      <c r="C309" s="66"/>
      <c r="D309" s="66"/>
      <c r="E309" s="85"/>
      <c r="F309" s="85"/>
      <c r="G309" s="85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  <c r="BL309" s="66"/>
      <c r="BM309" s="66"/>
      <c r="BN309" s="66"/>
      <c r="BO309" s="66"/>
      <c r="BP309" s="66"/>
      <c r="BQ309" s="66"/>
      <c r="BR309" s="66"/>
      <c r="BS309" s="66"/>
      <c r="BT309" s="66"/>
      <c r="BU309" s="66"/>
      <c r="BV309" s="66"/>
      <c r="BW309" s="66"/>
      <c r="BX309" s="66"/>
      <c r="BY309" s="66"/>
      <c r="BZ309" s="66"/>
    </row>
    <row r="310" spans="1:78" ht="15" hidden="1" customHeight="1">
      <c r="A310" s="66"/>
      <c r="B310" s="66"/>
      <c r="C310" s="66"/>
      <c r="D310" s="66"/>
      <c r="E310" s="85"/>
      <c r="F310" s="85"/>
      <c r="G310" s="85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  <c r="BL310" s="66"/>
      <c r="BM310" s="66"/>
      <c r="BN310" s="66"/>
      <c r="BO310" s="66"/>
      <c r="BP310" s="66"/>
      <c r="BQ310" s="66"/>
      <c r="BR310" s="66"/>
      <c r="BS310" s="66"/>
      <c r="BT310" s="66"/>
      <c r="BU310" s="66"/>
      <c r="BV310" s="66"/>
      <c r="BW310" s="66"/>
      <c r="BX310" s="66"/>
      <c r="BY310" s="66"/>
      <c r="BZ310" s="66"/>
    </row>
    <row r="311" spans="1:78" ht="15" hidden="1" customHeight="1">
      <c r="A311" s="66"/>
      <c r="B311" s="66"/>
      <c r="C311" s="66"/>
      <c r="D311" s="66"/>
      <c r="E311" s="85"/>
      <c r="F311" s="85"/>
      <c r="G311" s="85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  <c r="BL311" s="66"/>
      <c r="BM311" s="66"/>
      <c r="BN311" s="66"/>
      <c r="BO311" s="66"/>
      <c r="BP311" s="66"/>
      <c r="BQ311" s="66"/>
      <c r="BR311" s="66"/>
      <c r="BS311" s="66"/>
      <c r="BT311" s="66"/>
      <c r="BU311" s="66"/>
      <c r="BV311" s="66"/>
      <c r="BW311" s="66"/>
      <c r="BX311" s="66"/>
      <c r="BY311" s="66"/>
      <c r="BZ311" s="66"/>
    </row>
    <row r="312" spans="1:78" ht="15" hidden="1" customHeight="1">
      <c r="A312" s="66"/>
      <c r="B312" s="66"/>
      <c r="C312" s="66"/>
      <c r="D312" s="66"/>
      <c r="E312" s="85"/>
      <c r="F312" s="85"/>
      <c r="G312" s="85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</row>
    <row r="313" spans="1:78" ht="15" hidden="1" customHeight="1">
      <c r="A313" s="66"/>
      <c r="B313" s="66"/>
      <c r="C313" s="66"/>
      <c r="D313" s="66"/>
      <c r="E313" s="85"/>
      <c r="F313" s="85"/>
      <c r="G313" s="85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  <c r="BL313" s="66"/>
      <c r="BM313" s="66"/>
      <c r="BN313" s="66"/>
      <c r="BO313" s="66"/>
      <c r="BP313" s="66"/>
      <c r="BQ313" s="66"/>
      <c r="BR313" s="66"/>
      <c r="BS313" s="66"/>
      <c r="BT313" s="66"/>
      <c r="BU313" s="66"/>
      <c r="BV313" s="66"/>
      <c r="BW313" s="66"/>
      <c r="BX313" s="66"/>
      <c r="BY313" s="66"/>
      <c r="BZ313" s="66"/>
    </row>
    <row r="314" spans="1:78" ht="15" hidden="1" customHeight="1">
      <c r="A314" s="66"/>
      <c r="B314" s="66"/>
      <c r="C314" s="66"/>
      <c r="D314" s="66"/>
      <c r="E314" s="85"/>
      <c r="F314" s="85"/>
      <c r="G314" s="85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  <c r="BL314" s="66"/>
      <c r="BM314" s="66"/>
      <c r="BN314" s="66"/>
      <c r="BO314" s="66"/>
      <c r="BP314" s="66"/>
      <c r="BQ314" s="66"/>
      <c r="BR314" s="66"/>
      <c r="BS314" s="66"/>
      <c r="BT314" s="66"/>
      <c r="BU314" s="66"/>
      <c r="BV314" s="66"/>
      <c r="BW314" s="66"/>
      <c r="BX314" s="66"/>
      <c r="BY314" s="66"/>
      <c r="BZ314" s="66"/>
    </row>
    <row r="315" spans="1:78" ht="15" hidden="1" customHeight="1">
      <c r="A315" s="66"/>
      <c r="B315" s="66"/>
      <c r="C315" s="66"/>
      <c r="D315" s="66"/>
      <c r="E315" s="85"/>
      <c r="F315" s="85"/>
      <c r="G315" s="85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  <c r="BL315" s="66"/>
      <c r="BM315" s="66"/>
      <c r="BN315" s="66"/>
      <c r="BO315" s="66"/>
      <c r="BP315" s="66"/>
      <c r="BQ315" s="66"/>
      <c r="BR315" s="66"/>
      <c r="BS315" s="66"/>
      <c r="BT315" s="66"/>
      <c r="BU315" s="66"/>
      <c r="BV315" s="66"/>
      <c r="BW315" s="66"/>
      <c r="BX315" s="66"/>
      <c r="BY315" s="66"/>
      <c r="BZ315" s="66"/>
    </row>
    <row r="316" spans="1:78" ht="15" hidden="1" customHeight="1">
      <c r="A316" s="66"/>
      <c r="B316" s="66"/>
      <c r="C316" s="66"/>
      <c r="D316" s="66"/>
      <c r="E316" s="85"/>
      <c r="F316" s="85"/>
      <c r="G316" s="85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</row>
    <row r="317" spans="1:78" ht="15" hidden="1" customHeight="1">
      <c r="A317" s="66"/>
      <c r="B317" s="66"/>
      <c r="C317" s="66"/>
      <c r="D317" s="66"/>
      <c r="E317" s="85"/>
      <c r="F317" s="85"/>
      <c r="G317" s="85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  <c r="BL317" s="66"/>
      <c r="BM317" s="66"/>
      <c r="BN317" s="66"/>
      <c r="BO317" s="66"/>
      <c r="BP317" s="66"/>
      <c r="BQ317" s="66"/>
      <c r="BR317" s="66"/>
      <c r="BS317" s="66"/>
      <c r="BT317" s="66"/>
      <c r="BU317" s="66"/>
      <c r="BV317" s="66"/>
      <c r="BW317" s="66"/>
      <c r="BX317" s="66"/>
      <c r="BY317" s="66"/>
      <c r="BZ317" s="66"/>
    </row>
    <row r="318" spans="1:78" ht="15" hidden="1" customHeight="1">
      <c r="A318" s="66"/>
      <c r="B318" s="66"/>
      <c r="C318" s="66"/>
      <c r="D318" s="66"/>
      <c r="E318" s="85"/>
      <c r="F318" s="85"/>
      <c r="G318" s="85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  <c r="BL318" s="66"/>
      <c r="BM318" s="66"/>
      <c r="BN318" s="66"/>
      <c r="BO318" s="66"/>
      <c r="BP318" s="66"/>
      <c r="BQ318" s="66"/>
      <c r="BR318" s="66"/>
      <c r="BS318" s="66"/>
      <c r="BT318" s="66"/>
      <c r="BU318" s="66"/>
      <c r="BV318" s="66"/>
      <c r="BW318" s="66"/>
      <c r="BX318" s="66"/>
      <c r="BY318" s="66"/>
      <c r="BZ318" s="66"/>
    </row>
    <row r="319" spans="1:78" ht="15" hidden="1" customHeight="1">
      <c r="A319" s="66"/>
      <c r="B319" s="66"/>
      <c r="C319" s="66"/>
      <c r="D319" s="66"/>
      <c r="E319" s="85"/>
      <c r="F319" s="85"/>
      <c r="G319" s="85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  <c r="BL319" s="66"/>
      <c r="BM319" s="66"/>
      <c r="BN319" s="66"/>
      <c r="BO319" s="66"/>
      <c r="BP319" s="66"/>
      <c r="BQ319" s="66"/>
      <c r="BR319" s="66"/>
      <c r="BS319" s="66"/>
      <c r="BT319" s="66"/>
      <c r="BU319" s="66"/>
      <c r="BV319" s="66"/>
      <c r="BW319" s="66"/>
      <c r="BX319" s="66"/>
      <c r="BY319" s="66"/>
      <c r="BZ319" s="66"/>
    </row>
    <row r="320" spans="1:78" ht="15" hidden="1" customHeight="1">
      <c r="A320" s="66"/>
      <c r="B320" s="66"/>
      <c r="C320" s="66"/>
      <c r="D320" s="66"/>
      <c r="E320" s="85"/>
      <c r="F320" s="85"/>
      <c r="G320" s="85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  <c r="BL320" s="66"/>
      <c r="BM320" s="66"/>
      <c r="BN320" s="66"/>
      <c r="BO320" s="66"/>
      <c r="BP320" s="66"/>
      <c r="BQ320" s="66"/>
      <c r="BR320" s="66"/>
      <c r="BS320" s="66"/>
      <c r="BT320" s="66"/>
      <c r="BU320" s="66"/>
      <c r="BV320" s="66"/>
      <c r="BW320" s="66"/>
      <c r="BX320" s="66"/>
      <c r="BY320" s="66"/>
      <c r="BZ320" s="66"/>
    </row>
    <row r="321" spans="1:78" ht="15" hidden="1" customHeight="1">
      <c r="A321" s="66"/>
      <c r="B321" s="66"/>
      <c r="C321" s="66"/>
      <c r="D321" s="66"/>
      <c r="E321" s="85"/>
      <c r="F321" s="85"/>
      <c r="G321" s="85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  <c r="BL321" s="66"/>
      <c r="BM321" s="66"/>
      <c r="BN321" s="66"/>
      <c r="BO321" s="66"/>
      <c r="BP321" s="66"/>
      <c r="BQ321" s="66"/>
      <c r="BR321" s="66"/>
      <c r="BS321" s="66"/>
      <c r="BT321" s="66"/>
      <c r="BU321" s="66"/>
      <c r="BV321" s="66"/>
      <c r="BW321" s="66"/>
      <c r="BX321" s="66"/>
      <c r="BY321" s="66"/>
      <c r="BZ321" s="66"/>
    </row>
    <row r="322" spans="1:78" ht="15" hidden="1" customHeight="1">
      <c r="A322" s="66"/>
      <c r="B322" s="66"/>
      <c r="C322" s="66"/>
      <c r="D322" s="66"/>
      <c r="E322" s="85"/>
      <c r="F322" s="85"/>
      <c r="G322" s="85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  <c r="BL322" s="66"/>
      <c r="BM322" s="66"/>
      <c r="BN322" s="66"/>
      <c r="BO322" s="66"/>
      <c r="BP322" s="66"/>
      <c r="BQ322" s="66"/>
      <c r="BR322" s="66"/>
      <c r="BS322" s="66"/>
      <c r="BT322" s="66"/>
      <c r="BU322" s="66"/>
      <c r="BV322" s="66"/>
      <c r="BW322" s="66"/>
      <c r="BX322" s="66"/>
      <c r="BY322" s="66"/>
      <c r="BZ322" s="66"/>
    </row>
    <row r="323" spans="1:78" ht="15" hidden="1" customHeight="1">
      <c r="A323" s="66"/>
      <c r="B323" s="66"/>
      <c r="C323" s="66"/>
      <c r="D323" s="66"/>
      <c r="E323" s="85"/>
      <c r="F323" s="85"/>
      <c r="G323" s="85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  <c r="BL323" s="66"/>
      <c r="BM323" s="66"/>
      <c r="BN323" s="66"/>
      <c r="BO323" s="66"/>
      <c r="BP323" s="66"/>
      <c r="BQ323" s="66"/>
      <c r="BR323" s="66"/>
      <c r="BS323" s="66"/>
      <c r="BT323" s="66"/>
      <c r="BU323" s="66"/>
      <c r="BV323" s="66"/>
      <c r="BW323" s="66"/>
      <c r="BX323" s="66"/>
      <c r="BY323" s="66"/>
      <c r="BZ323" s="66"/>
    </row>
    <row r="324" spans="1:78" ht="15" hidden="1" customHeight="1">
      <c r="A324" s="66"/>
      <c r="B324" s="66"/>
      <c r="C324" s="66"/>
      <c r="D324" s="66"/>
      <c r="E324" s="85"/>
      <c r="F324" s="85"/>
      <c r="G324" s="85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  <c r="BL324" s="66"/>
      <c r="BM324" s="66"/>
      <c r="BN324" s="66"/>
      <c r="BO324" s="66"/>
      <c r="BP324" s="66"/>
      <c r="BQ324" s="66"/>
      <c r="BR324" s="66"/>
      <c r="BS324" s="66"/>
      <c r="BT324" s="66"/>
      <c r="BU324" s="66"/>
      <c r="BV324" s="66"/>
      <c r="BW324" s="66"/>
      <c r="BX324" s="66"/>
      <c r="BY324" s="66"/>
      <c r="BZ324" s="66"/>
    </row>
    <row r="325" spans="1:78" ht="15" hidden="1" customHeight="1">
      <c r="A325" s="66"/>
      <c r="B325" s="66"/>
      <c r="C325" s="66"/>
      <c r="D325" s="66"/>
      <c r="E325" s="85"/>
      <c r="F325" s="85"/>
      <c r="G325" s="85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  <c r="BL325" s="66"/>
      <c r="BM325" s="66"/>
      <c r="BN325" s="66"/>
      <c r="BO325" s="66"/>
      <c r="BP325" s="66"/>
      <c r="BQ325" s="66"/>
      <c r="BR325" s="66"/>
      <c r="BS325" s="66"/>
      <c r="BT325" s="66"/>
      <c r="BU325" s="66"/>
      <c r="BV325" s="66"/>
      <c r="BW325" s="66"/>
      <c r="BX325" s="66"/>
      <c r="BY325" s="66"/>
      <c r="BZ325" s="66"/>
    </row>
    <row r="326" spans="1:78" ht="15" hidden="1" customHeight="1">
      <c r="A326" s="66"/>
      <c r="B326" s="66"/>
      <c r="C326" s="66"/>
      <c r="D326" s="66"/>
      <c r="E326" s="85"/>
      <c r="F326" s="85"/>
      <c r="G326" s="85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  <c r="BL326" s="66"/>
      <c r="BM326" s="66"/>
      <c r="BN326" s="66"/>
      <c r="BO326" s="66"/>
      <c r="BP326" s="66"/>
      <c r="BQ326" s="66"/>
      <c r="BR326" s="66"/>
      <c r="BS326" s="66"/>
      <c r="BT326" s="66"/>
      <c r="BU326" s="66"/>
      <c r="BV326" s="66"/>
      <c r="BW326" s="66"/>
      <c r="BX326" s="66"/>
      <c r="BY326" s="66"/>
      <c r="BZ326" s="66"/>
    </row>
    <row r="327" spans="1:78" ht="15" hidden="1" customHeight="1">
      <c r="A327" s="66"/>
      <c r="B327" s="66"/>
      <c r="C327" s="66"/>
      <c r="D327" s="66"/>
      <c r="E327" s="85"/>
      <c r="F327" s="85"/>
      <c r="G327" s="85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  <c r="BL327" s="66"/>
      <c r="BM327" s="66"/>
      <c r="BN327" s="66"/>
      <c r="BO327" s="66"/>
      <c r="BP327" s="66"/>
      <c r="BQ327" s="66"/>
      <c r="BR327" s="66"/>
      <c r="BS327" s="66"/>
      <c r="BT327" s="66"/>
      <c r="BU327" s="66"/>
      <c r="BV327" s="66"/>
      <c r="BW327" s="66"/>
      <c r="BX327" s="66"/>
      <c r="BY327" s="66"/>
      <c r="BZ327" s="66"/>
    </row>
    <row r="328" spans="1:78" ht="15" hidden="1" customHeight="1">
      <c r="A328" s="66"/>
      <c r="B328" s="66"/>
      <c r="C328" s="66"/>
      <c r="D328" s="66"/>
      <c r="E328" s="85"/>
      <c r="F328" s="85"/>
      <c r="G328" s="85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</row>
    <row r="329" spans="1:78" ht="15" hidden="1" customHeight="1">
      <c r="A329" s="66"/>
      <c r="B329" s="66"/>
      <c r="C329" s="66"/>
      <c r="D329" s="66"/>
      <c r="E329" s="85"/>
      <c r="F329" s="85"/>
      <c r="G329" s="85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</row>
    <row r="330" spans="1:78" ht="15" hidden="1" customHeight="1">
      <c r="A330" s="66"/>
      <c r="B330" s="66"/>
      <c r="C330" s="66"/>
      <c r="D330" s="66"/>
      <c r="E330" s="85"/>
      <c r="F330" s="85"/>
      <c r="G330" s="85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</row>
    <row r="331" spans="1:78" ht="15" hidden="1" customHeight="1">
      <c r="A331" s="66"/>
      <c r="B331" s="66"/>
      <c r="C331" s="66"/>
      <c r="D331" s="66"/>
      <c r="E331" s="85"/>
      <c r="F331" s="85"/>
      <c r="G331" s="85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</row>
    <row r="332" spans="1:78" ht="15" hidden="1" customHeight="1">
      <c r="A332" s="66"/>
      <c r="B332" s="66"/>
      <c r="C332" s="66"/>
      <c r="D332" s="66"/>
      <c r="E332" s="85"/>
      <c r="F332" s="85"/>
      <c r="G332" s="85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</row>
    <row r="333" spans="1:78" ht="15" hidden="1" customHeight="1">
      <c r="A333" s="66"/>
      <c r="B333" s="66"/>
      <c r="C333" s="66"/>
      <c r="D333" s="66"/>
      <c r="E333" s="85"/>
      <c r="F333" s="85"/>
      <c r="G333" s="85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</row>
    <row r="334" spans="1:78" ht="15" hidden="1" customHeight="1">
      <c r="A334" s="66"/>
      <c r="B334" s="66"/>
      <c r="C334" s="66"/>
      <c r="D334" s="66"/>
      <c r="E334" s="85"/>
      <c r="F334" s="85"/>
      <c r="G334" s="85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  <c r="BL334" s="66"/>
      <c r="BM334" s="66"/>
      <c r="BN334" s="66"/>
      <c r="BO334" s="66"/>
      <c r="BP334" s="66"/>
      <c r="BQ334" s="66"/>
      <c r="BR334" s="66"/>
      <c r="BS334" s="66"/>
      <c r="BT334" s="66"/>
      <c r="BU334" s="66"/>
      <c r="BV334" s="66"/>
      <c r="BW334" s="66"/>
      <c r="BX334" s="66"/>
      <c r="BY334" s="66"/>
      <c r="BZ334" s="66"/>
    </row>
    <row r="335" spans="1:78" ht="15" hidden="1" customHeight="1">
      <c r="A335" s="66"/>
      <c r="B335" s="66"/>
      <c r="C335" s="66"/>
      <c r="D335" s="66"/>
      <c r="E335" s="85"/>
      <c r="F335" s="85"/>
      <c r="G335" s="85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</row>
    <row r="336" spans="1:78" ht="15" hidden="1" customHeight="1">
      <c r="A336" s="66"/>
      <c r="B336" s="66"/>
      <c r="C336" s="66"/>
      <c r="D336" s="66"/>
      <c r="E336" s="85"/>
      <c r="F336" s="85"/>
      <c r="G336" s="85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  <c r="BL336" s="66"/>
      <c r="BM336" s="66"/>
      <c r="BN336" s="66"/>
      <c r="BO336" s="66"/>
      <c r="BP336" s="66"/>
      <c r="BQ336" s="66"/>
      <c r="BR336" s="66"/>
      <c r="BS336" s="66"/>
      <c r="BT336" s="66"/>
      <c r="BU336" s="66"/>
      <c r="BV336" s="66"/>
      <c r="BW336" s="66"/>
      <c r="BX336" s="66"/>
      <c r="BY336" s="66"/>
      <c r="BZ336" s="66"/>
    </row>
    <row r="337" spans="1:78" ht="15" hidden="1" customHeight="1">
      <c r="A337" s="66"/>
      <c r="B337" s="66"/>
      <c r="C337" s="66"/>
      <c r="D337" s="66"/>
      <c r="E337" s="85"/>
      <c r="F337" s="85"/>
      <c r="G337" s="85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  <c r="BL337" s="66"/>
      <c r="BM337" s="66"/>
      <c r="BN337" s="66"/>
      <c r="BO337" s="66"/>
      <c r="BP337" s="66"/>
      <c r="BQ337" s="66"/>
      <c r="BR337" s="66"/>
      <c r="BS337" s="66"/>
      <c r="BT337" s="66"/>
      <c r="BU337" s="66"/>
      <c r="BV337" s="66"/>
      <c r="BW337" s="66"/>
      <c r="BX337" s="66"/>
      <c r="BY337" s="66"/>
      <c r="BZ337" s="66"/>
    </row>
    <row r="338" spans="1:78" ht="15" hidden="1" customHeight="1">
      <c r="A338" s="66"/>
      <c r="B338" s="66"/>
      <c r="C338" s="66"/>
      <c r="D338" s="66"/>
      <c r="E338" s="85"/>
      <c r="F338" s="85"/>
      <c r="G338" s="85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  <c r="BL338" s="66"/>
      <c r="BM338" s="66"/>
      <c r="BN338" s="66"/>
      <c r="BO338" s="66"/>
      <c r="BP338" s="66"/>
      <c r="BQ338" s="66"/>
      <c r="BR338" s="66"/>
      <c r="BS338" s="66"/>
      <c r="BT338" s="66"/>
      <c r="BU338" s="66"/>
      <c r="BV338" s="66"/>
      <c r="BW338" s="66"/>
      <c r="BX338" s="66"/>
      <c r="BY338" s="66"/>
      <c r="BZ338" s="66"/>
    </row>
    <row r="339" spans="1:78" ht="15" hidden="1" customHeight="1">
      <c r="A339" s="66"/>
      <c r="B339" s="66"/>
      <c r="C339" s="66"/>
      <c r="D339" s="66"/>
      <c r="E339" s="85"/>
      <c r="F339" s="85"/>
      <c r="G339" s="85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  <c r="BL339" s="66"/>
      <c r="BM339" s="66"/>
      <c r="BN339" s="66"/>
      <c r="BO339" s="66"/>
      <c r="BP339" s="66"/>
      <c r="BQ339" s="66"/>
      <c r="BR339" s="66"/>
      <c r="BS339" s="66"/>
      <c r="BT339" s="66"/>
      <c r="BU339" s="66"/>
      <c r="BV339" s="66"/>
      <c r="BW339" s="66"/>
      <c r="BX339" s="66"/>
      <c r="BY339" s="66"/>
      <c r="BZ339" s="66"/>
    </row>
    <row r="340" spans="1:78" ht="15" hidden="1" customHeight="1">
      <c r="A340" s="66"/>
      <c r="B340" s="66"/>
      <c r="C340" s="66"/>
      <c r="D340" s="66"/>
      <c r="E340" s="85"/>
      <c r="F340" s="85"/>
      <c r="G340" s="85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  <c r="BL340" s="66"/>
      <c r="BM340" s="66"/>
      <c r="BN340" s="66"/>
      <c r="BO340" s="66"/>
      <c r="BP340" s="66"/>
      <c r="BQ340" s="66"/>
      <c r="BR340" s="66"/>
      <c r="BS340" s="66"/>
      <c r="BT340" s="66"/>
      <c r="BU340" s="66"/>
      <c r="BV340" s="66"/>
      <c r="BW340" s="66"/>
      <c r="BX340" s="66"/>
      <c r="BY340" s="66"/>
      <c r="BZ340" s="66"/>
    </row>
    <row r="341" spans="1:78" ht="15" hidden="1" customHeight="1">
      <c r="A341" s="66"/>
      <c r="B341" s="66"/>
      <c r="C341" s="66"/>
      <c r="D341" s="66"/>
      <c r="E341" s="85"/>
      <c r="F341" s="85"/>
      <c r="G341" s="85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  <c r="BL341" s="66"/>
      <c r="BM341" s="66"/>
      <c r="BN341" s="66"/>
      <c r="BO341" s="66"/>
      <c r="BP341" s="66"/>
      <c r="BQ341" s="66"/>
      <c r="BR341" s="66"/>
      <c r="BS341" s="66"/>
      <c r="BT341" s="66"/>
      <c r="BU341" s="66"/>
      <c r="BV341" s="66"/>
      <c r="BW341" s="66"/>
      <c r="BX341" s="66"/>
      <c r="BY341" s="66"/>
      <c r="BZ341" s="66"/>
    </row>
    <row r="342" spans="1:78" ht="15" hidden="1" customHeight="1">
      <c r="A342" s="66"/>
      <c r="B342" s="66"/>
      <c r="C342" s="66"/>
      <c r="D342" s="66"/>
      <c r="E342" s="85"/>
      <c r="F342" s="85"/>
      <c r="G342" s="85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</row>
    <row r="343" spans="1:78" ht="15" hidden="1" customHeight="1">
      <c r="A343" s="66"/>
      <c r="B343" s="66"/>
      <c r="C343" s="66"/>
      <c r="D343" s="66"/>
      <c r="E343" s="85"/>
      <c r="F343" s="85"/>
      <c r="G343" s="85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  <c r="BL343" s="66"/>
      <c r="BM343" s="66"/>
      <c r="BN343" s="66"/>
      <c r="BO343" s="66"/>
      <c r="BP343" s="66"/>
      <c r="BQ343" s="66"/>
      <c r="BR343" s="66"/>
      <c r="BS343" s="66"/>
      <c r="BT343" s="66"/>
      <c r="BU343" s="66"/>
      <c r="BV343" s="66"/>
      <c r="BW343" s="66"/>
      <c r="BX343" s="66"/>
      <c r="BY343" s="66"/>
      <c r="BZ343" s="66"/>
    </row>
    <row r="344" spans="1:78" ht="15" hidden="1" customHeight="1">
      <c r="A344" s="66"/>
      <c r="B344" s="66"/>
      <c r="C344" s="66"/>
      <c r="D344" s="66"/>
      <c r="E344" s="85"/>
      <c r="F344" s="85"/>
      <c r="G344" s="85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  <c r="BL344" s="66"/>
      <c r="BM344" s="66"/>
      <c r="BN344" s="66"/>
      <c r="BO344" s="66"/>
      <c r="BP344" s="66"/>
      <c r="BQ344" s="66"/>
      <c r="BR344" s="66"/>
      <c r="BS344" s="66"/>
      <c r="BT344" s="66"/>
      <c r="BU344" s="66"/>
      <c r="BV344" s="66"/>
      <c r="BW344" s="66"/>
      <c r="BX344" s="66"/>
      <c r="BY344" s="66"/>
      <c r="BZ344" s="66"/>
    </row>
    <row r="345" spans="1:78" ht="15" hidden="1" customHeight="1">
      <c r="A345" s="66"/>
      <c r="B345" s="66"/>
      <c r="C345" s="66"/>
      <c r="D345" s="66"/>
      <c r="E345" s="85"/>
      <c r="F345" s="85"/>
      <c r="G345" s="85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  <c r="BL345" s="66"/>
      <c r="BM345" s="66"/>
      <c r="BN345" s="66"/>
      <c r="BO345" s="66"/>
      <c r="BP345" s="66"/>
      <c r="BQ345" s="66"/>
      <c r="BR345" s="66"/>
      <c r="BS345" s="66"/>
      <c r="BT345" s="66"/>
      <c r="BU345" s="66"/>
      <c r="BV345" s="66"/>
      <c r="BW345" s="66"/>
      <c r="BX345" s="66"/>
      <c r="BY345" s="66"/>
      <c r="BZ345" s="66"/>
    </row>
    <row r="346" spans="1:78" ht="15" hidden="1" customHeight="1">
      <c r="A346" s="66"/>
      <c r="B346" s="66"/>
      <c r="C346" s="66"/>
      <c r="D346" s="66"/>
      <c r="E346" s="85"/>
      <c r="F346" s="85"/>
      <c r="G346" s="85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  <c r="BL346" s="66"/>
      <c r="BM346" s="66"/>
      <c r="BN346" s="66"/>
      <c r="BO346" s="66"/>
      <c r="BP346" s="66"/>
      <c r="BQ346" s="66"/>
      <c r="BR346" s="66"/>
      <c r="BS346" s="66"/>
      <c r="BT346" s="66"/>
      <c r="BU346" s="66"/>
      <c r="BV346" s="66"/>
      <c r="BW346" s="66"/>
      <c r="BX346" s="66"/>
      <c r="BY346" s="66"/>
      <c r="BZ346" s="66"/>
    </row>
    <row r="347" spans="1:78" ht="15" hidden="1" customHeight="1">
      <c r="A347" s="66"/>
      <c r="B347" s="66"/>
      <c r="C347" s="66"/>
      <c r="D347" s="66"/>
      <c r="E347" s="85"/>
      <c r="F347" s="85"/>
      <c r="G347" s="85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  <c r="BL347" s="66"/>
      <c r="BM347" s="66"/>
      <c r="BN347" s="66"/>
      <c r="BO347" s="66"/>
      <c r="BP347" s="66"/>
      <c r="BQ347" s="66"/>
      <c r="BR347" s="66"/>
      <c r="BS347" s="66"/>
      <c r="BT347" s="66"/>
      <c r="BU347" s="66"/>
      <c r="BV347" s="66"/>
      <c r="BW347" s="66"/>
      <c r="BX347" s="66"/>
      <c r="BY347" s="66"/>
      <c r="BZ347" s="66"/>
    </row>
    <row r="348" spans="1:78" ht="15" hidden="1" customHeight="1">
      <c r="A348" s="66"/>
      <c r="B348" s="66"/>
      <c r="C348" s="66"/>
      <c r="D348" s="66"/>
      <c r="E348" s="85"/>
      <c r="F348" s="85"/>
      <c r="G348" s="85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  <c r="BL348" s="66"/>
      <c r="BM348" s="66"/>
      <c r="BN348" s="66"/>
      <c r="BO348" s="66"/>
      <c r="BP348" s="66"/>
      <c r="BQ348" s="66"/>
      <c r="BR348" s="66"/>
      <c r="BS348" s="66"/>
      <c r="BT348" s="66"/>
      <c r="BU348" s="66"/>
      <c r="BV348" s="66"/>
      <c r="BW348" s="66"/>
      <c r="BX348" s="66"/>
      <c r="BY348" s="66"/>
      <c r="BZ348" s="66"/>
    </row>
    <row r="349" spans="1:78" ht="15" hidden="1" customHeight="1">
      <c r="A349" s="66"/>
      <c r="B349" s="66"/>
      <c r="C349" s="66"/>
      <c r="D349" s="66"/>
      <c r="E349" s="85"/>
      <c r="F349" s="85"/>
      <c r="G349" s="85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  <c r="BL349" s="66"/>
      <c r="BM349" s="66"/>
      <c r="BN349" s="66"/>
      <c r="BO349" s="66"/>
      <c r="BP349" s="66"/>
      <c r="BQ349" s="66"/>
      <c r="BR349" s="66"/>
      <c r="BS349" s="66"/>
      <c r="BT349" s="66"/>
      <c r="BU349" s="66"/>
      <c r="BV349" s="66"/>
      <c r="BW349" s="66"/>
      <c r="BX349" s="66"/>
      <c r="BY349" s="66"/>
      <c r="BZ349" s="66"/>
    </row>
    <row r="350" spans="1:78" ht="15" hidden="1" customHeight="1">
      <c r="A350" s="66"/>
      <c r="B350" s="66"/>
      <c r="C350" s="66"/>
      <c r="D350" s="66"/>
      <c r="E350" s="85"/>
      <c r="F350" s="85"/>
      <c r="G350" s="85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  <c r="BL350" s="66"/>
      <c r="BM350" s="66"/>
      <c r="BN350" s="66"/>
      <c r="BO350" s="66"/>
      <c r="BP350" s="66"/>
      <c r="BQ350" s="66"/>
      <c r="BR350" s="66"/>
      <c r="BS350" s="66"/>
      <c r="BT350" s="66"/>
      <c r="BU350" s="66"/>
      <c r="BV350" s="66"/>
      <c r="BW350" s="66"/>
      <c r="BX350" s="66"/>
      <c r="BY350" s="66"/>
      <c r="BZ350" s="66"/>
    </row>
    <row r="351" spans="1:78" ht="15" hidden="1" customHeight="1">
      <c r="A351" s="66"/>
      <c r="B351" s="66"/>
      <c r="C351" s="66"/>
      <c r="D351" s="66"/>
      <c r="E351" s="85"/>
      <c r="F351" s="85"/>
      <c r="G351" s="85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  <c r="BL351" s="66"/>
      <c r="BM351" s="66"/>
      <c r="BN351" s="66"/>
      <c r="BO351" s="66"/>
      <c r="BP351" s="66"/>
      <c r="BQ351" s="66"/>
      <c r="BR351" s="66"/>
      <c r="BS351" s="66"/>
      <c r="BT351" s="66"/>
      <c r="BU351" s="66"/>
      <c r="BV351" s="66"/>
      <c r="BW351" s="66"/>
      <c r="BX351" s="66"/>
      <c r="BY351" s="66"/>
      <c r="BZ351" s="66"/>
    </row>
    <row r="352" spans="1:78" ht="15" hidden="1" customHeight="1">
      <c r="A352" s="66"/>
      <c r="B352" s="66"/>
      <c r="C352" s="66"/>
      <c r="D352" s="66"/>
      <c r="E352" s="85"/>
      <c r="F352" s="85"/>
      <c r="G352" s="85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</row>
    <row r="353" spans="1:78" ht="15" hidden="1" customHeight="1">
      <c r="A353" s="66"/>
      <c r="B353" s="66"/>
      <c r="C353" s="66"/>
      <c r="D353" s="66"/>
      <c r="E353" s="85"/>
      <c r="F353" s="85"/>
      <c r="G353" s="85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  <c r="BL353" s="66"/>
      <c r="BM353" s="66"/>
      <c r="BN353" s="66"/>
      <c r="BO353" s="66"/>
      <c r="BP353" s="66"/>
      <c r="BQ353" s="66"/>
      <c r="BR353" s="66"/>
      <c r="BS353" s="66"/>
      <c r="BT353" s="66"/>
      <c r="BU353" s="66"/>
      <c r="BV353" s="66"/>
      <c r="BW353" s="66"/>
      <c r="BX353" s="66"/>
      <c r="BY353" s="66"/>
      <c r="BZ353" s="66"/>
    </row>
    <row r="354" spans="1:78" ht="15" hidden="1" customHeight="1">
      <c r="A354" s="66"/>
      <c r="B354" s="66"/>
      <c r="C354" s="66"/>
      <c r="D354" s="66"/>
      <c r="E354" s="85"/>
      <c r="F354" s="85"/>
      <c r="G354" s="85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  <c r="BL354" s="66"/>
      <c r="BM354" s="66"/>
      <c r="BN354" s="66"/>
      <c r="BO354" s="66"/>
      <c r="BP354" s="66"/>
      <c r="BQ354" s="66"/>
      <c r="BR354" s="66"/>
      <c r="BS354" s="66"/>
      <c r="BT354" s="66"/>
      <c r="BU354" s="66"/>
      <c r="BV354" s="66"/>
      <c r="BW354" s="66"/>
      <c r="BX354" s="66"/>
      <c r="BY354" s="66"/>
      <c r="BZ354" s="66"/>
    </row>
    <row r="355" spans="1:78" ht="15" hidden="1" customHeight="1">
      <c r="A355" s="66"/>
      <c r="B355" s="66"/>
      <c r="C355" s="66"/>
      <c r="D355" s="66"/>
      <c r="E355" s="85"/>
      <c r="F355" s="85"/>
      <c r="G355" s="85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</row>
    <row r="356" spans="1:78" ht="15" hidden="1" customHeight="1">
      <c r="A356" s="66"/>
      <c r="B356" s="66"/>
      <c r="C356" s="66"/>
      <c r="D356" s="66"/>
      <c r="E356" s="85"/>
      <c r="F356" s="85"/>
      <c r="G356" s="85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  <c r="BL356" s="66"/>
      <c r="BM356" s="66"/>
      <c r="BN356" s="66"/>
      <c r="BO356" s="66"/>
      <c r="BP356" s="66"/>
      <c r="BQ356" s="66"/>
      <c r="BR356" s="66"/>
      <c r="BS356" s="66"/>
      <c r="BT356" s="66"/>
      <c r="BU356" s="66"/>
      <c r="BV356" s="66"/>
      <c r="BW356" s="66"/>
      <c r="BX356" s="66"/>
      <c r="BY356" s="66"/>
      <c r="BZ356" s="66"/>
    </row>
    <row r="357" spans="1:78" ht="15" hidden="1" customHeight="1">
      <c r="A357" s="66"/>
      <c r="B357" s="66"/>
      <c r="C357" s="66"/>
      <c r="D357" s="66"/>
      <c r="E357" s="85"/>
      <c r="F357" s="85"/>
      <c r="G357" s="85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  <c r="BL357" s="66"/>
      <c r="BM357" s="66"/>
      <c r="BN357" s="66"/>
      <c r="BO357" s="66"/>
      <c r="BP357" s="66"/>
      <c r="BQ357" s="66"/>
      <c r="BR357" s="66"/>
      <c r="BS357" s="66"/>
      <c r="BT357" s="66"/>
      <c r="BU357" s="66"/>
      <c r="BV357" s="66"/>
      <c r="BW357" s="66"/>
      <c r="BX357" s="66"/>
      <c r="BY357" s="66"/>
      <c r="BZ357" s="66"/>
    </row>
    <row r="358" spans="1:78" ht="15" hidden="1" customHeight="1">
      <c r="A358" s="66"/>
      <c r="B358" s="66"/>
      <c r="C358" s="66"/>
      <c r="D358" s="66"/>
      <c r="E358" s="85"/>
      <c r="F358" s="85"/>
      <c r="G358" s="85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  <c r="BL358" s="66"/>
      <c r="BM358" s="66"/>
      <c r="BN358" s="66"/>
      <c r="BO358" s="66"/>
      <c r="BP358" s="66"/>
      <c r="BQ358" s="66"/>
      <c r="BR358" s="66"/>
      <c r="BS358" s="66"/>
      <c r="BT358" s="66"/>
      <c r="BU358" s="66"/>
      <c r="BV358" s="66"/>
      <c r="BW358" s="66"/>
      <c r="BX358" s="66"/>
      <c r="BY358" s="66"/>
      <c r="BZ358" s="66"/>
    </row>
    <row r="359" spans="1:78" ht="15" hidden="1" customHeight="1">
      <c r="A359" s="66"/>
      <c r="B359" s="66"/>
      <c r="C359" s="66"/>
      <c r="D359" s="66"/>
      <c r="E359" s="85"/>
      <c r="F359" s="85"/>
      <c r="G359" s="85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  <c r="BL359" s="66"/>
      <c r="BM359" s="66"/>
      <c r="BN359" s="66"/>
      <c r="BO359" s="66"/>
      <c r="BP359" s="66"/>
      <c r="BQ359" s="66"/>
      <c r="BR359" s="66"/>
      <c r="BS359" s="66"/>
      <c r="BT359" s="66"/>
      <c r="BU359" s="66"/>
      <c r="BV359" s="66"/>
      <c r="BW359" s="66"/>
      <c r="BX359" s="66"/>
      <c r="BY359" s="66"/>
      <c r="BZ359" s="66"/>
    </row>
    <row r="360" spans="1:78" ht="15" hidden="1" customHeight="1">
      <c r="A360" s="66"/>
      <c r="B360" s="66"/>
      <c r="C360" s="66"/>
      <c r="D360" s="66"/>
      <c r="E360" s="85"/>
      <c r="F360" s="85"/>
      <c r="G360" s="85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  <c r="BL360" s="66"/>
      <c r="BM360" s="66"/>
      <c r="BN360" s="66"/>
      <c r="BO360" s="66"/>
      <c r="BP360" s="66"/>
      <c r="BQ360" s="66"/>
      <c r="BR360" s="66"/>
      <c r="BS360" s="66"/>
      <c r="BT360" s="66"/>
      <c r="BU360" s="66"/>
      <c r="BV360" s="66"/>
      <c r="BW360" s="66"/>
      <c r="BX360" s="66"/>
      <c r="BY360" s="66"/>
      <c r="BZ360" s="66"/>
    </row>
    <row r="361" spans="1:78" ht="15" hidden="1" customHeight="1">
      <c r="A361" s="66"/>
      <c r="B361" s="66"/>
      <c r="C361" s="66"/>
      <c r="D361" s="66"/>
      <c r="E361" s="85"/>
      <c r="F361" s="85"/>
      <c r="G361" s="85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66"/>
      <c r="BS361" s="66"/>
      <c r="BT361" s="66"/>
      <c r="BU361" s="66"/>
      <c r="BV361" s="66"/>
      <c r="BW361" s="66"/>
      <c r="BX361" s="66"/>
      <c r="BY361" s="66"/>
      <c r="BZ361" s="66"/>
    </row>
    <row r="362" spans="1:78" ht="15" hidden="1" customHeight="1">
      <c r="A362" s="66"/>
      <c r="B362" s="66"/>
      <c r="C362" s="66"/>
      <c r="D362" s="66"/>
      <c r="E362" s="85"/>
      <c r="F362" s="85"/>
      <c r="G362" s="85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66"/>
      <c r="BS362" s="66"/>
      <c r="BT362" s="66"/>
      <c r="BU362" s="66"/>
      <c r="BV362" s="66"/>
      <c r="BW362" s="66"/>
      <c r="BX362" s="66"/>
      <c r="BY362" s="66"/>
      <c r="BZ362" s="66"/>
    </row>
    <row r="363" spans="1:78" ht="15" hidden="1" customHeight="1">
      <c r="A363" s="66"/>
      <c r="B363" s="66"/>
      <c r="C363" s="66"/>
      <c r="D363" s="66"/>
      <c r="E363" s="85"/>
      <c r="F363" s="85"/>
      <c r="G363" s="85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66"/>
      <c r="BS363" s="66"/>
      <c r="BT363" s="66"/>
      <c r="BU363" s="66"/>
      <c r="BV363" s="66"/>
      <c r="BW363" s="66"/>
      <c r="BX363" s="66"/>
      <c r="BY363" s="66"/>
      <c r="BZ363" s="66"/>
    </row>
    <row r="364" spans="1:78" ht="15" hidden="1" customHeight="1">
      <c r="A364" s="66"/>
      <c r="B364" s="66"/>
      <c r="C364" s="66"/>
      <c r="D364" s="66"/>
      <c r="E364" s="85"/>
      <c r="F364" s="85"/>
      <c r="G364" s="85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</row>
    <row r="365" spans="1:78" ht="15" hidden="1" customHeight="1">
      <c r="A365" s="66"/>
      <c r="B365" s="66"/>
      <c r="C365" s="66"/>
      <c r="D365" s="66"/>
      <c r="E365" s="85"/>
      <c r="F365" s="85"/>
      <c r="G365" s="85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</row>
    <row r="366" spans="1:78" ht="15" hidden="1" customHeight="1">
      <c r="A366" s="66"/>
      <c r="B366" s="66"/>
      <c r="C366" s="66"/>
      <c r="D366" s="66"/>
      <c r="E366" s="85"/>
      <c r="F366" s="85"/>
      <c r="G366" s="85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</row>
    <row r="367" spans="1:78" ht="15" hidden="1" customHeight="1">
      <c r="A367" s="66"/>
      <c r="B367" s="66"/>
      <c r="C367" s="66"/>
      <c r="D367" s="66"/>
      <c r="E367" s="85"/>
      <c r="F367" s="85"/>
      <c r="G367" s="85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</row>
    <row r="368" spans="1:78" ht="15" hidden="1" customHeight="1">
      <c r="A368" s="66"/>
      <c r="B368" s="66"/>
      <c r="C368" s="66"/>
      <c r="D368" s="66"/>
      <c r="E368" s="85"/>
      <c r="F368" s="85"/>
      <c r="G368" s="85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</row>
    <row r="369" spans="1:78" ht="15" hidden="1" customHeight="1">
      <c r="A369" s="66"/>
      <c r="B369" s="66"/>
      <c r="C369" s="66"/>
      <c r="D369" s="66"/>
      <c r="E369" s="85"/>
      <c r="F369" s="85"/>
      <c r="G369" s="85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66"/>
      <c r="BS369" s="66"/>
      <c r="BT369" s="66"/>
      <c r="BU369" s="66"/>
      <c r="BV369" s="66"/>
      <c r="BW369" s="66"/>
      <c r="BX369" s="66"/>
      <c r="BY369" s="66"/>
      <c r="BZ369" s="66"/>
    </row>
    <row r="370" spans="1:78" ht="15" hidden="1" customHeight="1">
      <c r="A370" s="66"/>
      <c r="B370" s="66"/>
      <c r="C370" s="66"/>
      <c r="D370" s="66"/>
      <c r="E370" s="85"/>
      <c r="F370" s="85"/>
      <c r="G370" s="85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</row>
    <row r="371" spans="1:78" ht="15" hidden="1" customHeight="1">
      <c r="A371" s="66"/>
      <c r="B371" s="66"/>
      <c r="C371" s="66"/>
      <c r="D371" s="66"/>
      <c r="E371" s="85"/>
      <c r="F371" s="85"/>
      <c r="G371" s="85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66"/>
      <c r="BS371" s="66"/>
      <c r="BT371" s="66"/>
      <c r="BU371" s="66"/>
      <c r="BV371" s="66"/>
      <c r="BW371" s="66"/>
      <c r="BX371" s="66"/>
      <c r="BY371" s="66"/>
      <c r="BZ371" s="66"/>
    </row>
    <row r="372" spans="1:78" ht="15" hidden="1" customHeight="1">
      <c r="A372" s="66"/>
      <c r="B372" s="66"/>
      <c r="C372" s="66"/>
      <c r="D372" s="66"/>
      <c r="E372" s="85"/>
      <c r="F372" s="85"/>
      <c r="G372" s="85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</row>
    <row r="373" spans="1:78" ht="15" hidden="1" customHeight="1">
      <c r="A373" s="66"/>
      <c r="B373" s="66"/>
      <c r="C373" s="66"/>
      <c r="D373" s="66"/>
      <c r="E373" s="85"/>
      <c r="F373" s="85"/>
      <c r="G373" s="85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66"/>
      <c r="BS373" s="66"/>
      <c r="BT373" s="66"/>
      <c r="BU373" s="66"/>
      <c r="BV373" s="66"/>
      <c r="BW373" s="66"/>
      <c r="BX373" s="66"/>
      <c r="BY373" s="66"/>
      <c r="BZ373" s="66"/>
    </row>
    <row r="374" spans="1:78" ht="15" hidden="1" customHeight="1">
      <c r="A374" s="66"/>
      <c r="B374" s="66"/>
      <c r="C374" s="66"/>
      <c r="D374" s="66"/>
      <c r="E374" s="85"/>
      <c r="F374" s="85"/>
      <c r="G374" s="85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</row>
    <row r="375" spans="1:78" ht="15" hidden="1" customHeight="1">
      <c r="A375" s="66"/>
      <c r="B375" s="66"/>
      <c r="C375" s="66"/>
      <c r="D375" s="66"/>
      <c r="E375" s="85"/>
      <c r="F375" s="85"/>
      <c r="G375" s="85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66"/>
      <c r="BS375" s="66"/>
      <c r="BT375" s="66"/>
      <c r="BU375" s="66"/>
      <c r="BV375" s="66"/>
      <c r="BW375" s="66"/>
      <c r="BX375" s="66"/>
      <c r="BY375" s="66"/>
      <c r="BZ375" s="66"/>
    </row>
    <row r="376" spans="1:78" ht="15" hidden="1" customHeight="1">
      <c r="A376" s="66"/>
      <c r="B376" s="66"/>
      <c r="C376" s="66"/>
      <c r="D376" s="66"/>
      <c r="E376" s="85"/>
      <c r="F376" s="85"/>
      <c r="G376" s="85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66"/>
      <c r="BS376" s="66"/>
      <c r="BT376" s="66"/>
      <c r="BU376" s="66"/>
      <c r="BV376" s="66"/>
      <c r="BW376" s="66"/>
      <c r="BX376" s="66"/>
      <c r="BY376" s="66"/>
      <c r="BZ376" s="66"/>
    </row>
    <row r="377" spans="1:78" ht="15" hidden="1" customHeight="1">
      <c r="A377" s="66"/>
      <c r="B377" s="66"/>
      <c r="C377" s="66"/>
      <c r="D377" s="66"/>
      <c r="E377" s="85"/>
      <c r="F377" s="85"/>
      <c r="G377" s="85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</row>
    <row r="378" spans="1:78" ht="15" hidden="1" customHeight="1">
      <c r="A378" s="66"/>
      <c r="B378" s="66"/>
      <c r="C378" s="66"/>
      <c r="D378" s="66"/>
      <c r="E378" s="85"/>
      <c r="F378" s="85"/>
      <c r="G378" s="85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66"/>
      <c r="BS378" s="66"/>
      <c r="BT378" s="66"/>
      <c r="BU378" s="66"/>
      <c r="BV378" s="66"/>
      <c r="BW378" s="66"/>
      <c r="BX378" s="66"/>
      <c r="BY378" s="66"/>
      <c r="BZ378" s="66"/>
    </row>
    <row r="379" spans="1:78" ht="15" hidden="1" customHeight="1">
      <c r="A379" s="66"/>
      <c r="B379" s="66"/>
      <c r="C379" s="66"/>
      <c r="D379" s="66"/>
      <c r="E379" s="85"/>
      <c r="F379" s="85"/>
      <c r="G379" s="85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</row>
    <row r="380" spans="1:78" ht="15" hidden="1" customHeight="1">
      <c r="A380" s="66"/>
      <c r="B380" s="66"/>
      <c r="C380" s="66"/>
      <c r="D380" s="66"/>
      <c r="E380" s="85"/>
      <c r="F380" s="85"/>
      <c r="G380" s="85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</row>
    <row r="381" spans="1:78" ht="15" hidden="1" customHeight="1">
      <c r="A381" s="66"/>
      <c r="B381" s="66"/>
      <c r="C381" s="66"/>
      <c r="D381" s="66"/>
      <c r="E381" s="85"/>
      <c r="F381" s="85"/>
      <c r="G381" s="85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66"/>
      <c r="BS381" s="66"/>
      <c r="BT381" s="66"/>
      <c r="BU381" s="66"/>
      <c r="BV381" s="66"/>
      <c r="BW381" s="66"/>
      <c r="BX381" s="66"/>
      <c r="BY381" s="66"/>
      <c r="BZ381" s="66"/>
    </row>
    <row r="382" spans="1:78" ht="15" hidden="1" customHeight="1">
      <c r="A382" s="66"/>
      <c r="B382" s="66"/>
      <c r="C382" s="66"/>
      <c r="D382" s="66"/>
      <c r="E382" s="85"/>
      <c r="F382" s="85"/>
      <c r="G382" s="85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66"/>
      <c r="BS382" s="66"/>
      <c r="BT382" s="66"/>
      <c r="BU382" s="66"/>
      <c r="BV382" s="66"/>
      <c r="BW382" s="66"/>
      <c r="BX382" s="66"/>
      <c r="BY382" s="66"/>
      <c r="BZ382" s="66"/>
    </row>
    <row r="383" spans="1:78" ht="15" hidden="1" customHeight="1">
      <c r="A383" s="66"/>
      <c r="B383" s="66"/>
      <c r="C383" s="66"/>
      <c r="D383" s="66"/>
      <c r="E383" s="85"/>
      <c r="F383" s="85"/>
      <c r="G383" s="85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66"/>
      <c r="BS383" s="66"/>
      <c r="BT383" s="66"/>
      <c r="BU383" s="66"/>
      <c r="BV383" s="66"/>
      <c r="BW383" s="66"/>
      <c r="BX383" s="66"/>
      <c r="BY383" s="66"/>
      <c r="BZ383" s="66"/>
    </row>
    <row r="384" spans="1:78" ht="15" hidden="1" customHeight="1">
      <c r="A384" s="66"/>
      <c r="B384" s="66"/>
      <c r="C384" s="66"/>
      <c r="D384" s="66"/>
      <c r="E384" s="85"/>
      <c r="F384" s="85"/>
      <c r="G384" s="85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66"/>
      <c r="BS384" s="66"/>
      <c r="BT384" s="66"/>
      <c r="BU384" s="66"/>
      <c r="BV384" s="66"/>
      <c r="BW384" s="66"/>
      <c r="BX384" s="66"/>
      <c r="BY384" s="66"/>
      <c r="BZ384" s="66"/>
    </row>
    <row r="385" spans="1:78" ht="15" hidden="1" customHeight="1">
      <c r="A385" s="66"/>
      <c r="B385" s="66"/>
      <c r="C385" s="66"/>
      <c r="D385" s="66"/>
      <c r="E385" s="85"/>
      <c r="F385" s="85"/>
      <c r="G385" s="85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66"/>
      <c r="BS385" s="66"/>
      <c r="BT385" s="66"/>
      <c r="BU385" s="66"/>
      <c r="BV385" s="66"/>
      <c r="BW385" s="66"/>
      <c r="BX385" s="66"/>
      <c r="BY385" s="66"/>
      <c r="BZ385" s="66"/>
    </row>
    <row r="386" spans="1:78" ht="15" hidden="1" customHeight="1">
      <c r="A386" s="66"/>
      <c r="B386" s="66"/>
      <c r="C386" s="66"/>
      <c r="D386" s="66"/>
      <c r="E386" s="85"/>
      <c r="F386" s="85"/>
      <c r="G386" s="85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66"/>
      <c r="BS386" s="66"/>
      <c r="BT386" s="66"/>
      <c r="BU386" s="66"/>
      <c r="BV386" s="66"/>
      <c r="BW386" s="66"/>
      <c r="BX386" s="66"/>
      <c r="BY386" s="66"/>
      <c r="BZ386" s="66"/>
    </row>
    <row r="387" spans="1:78" ht="15" hidden="1" customHeight="1">
      <c r="A387" s="66"/>
      <c r="B387" s="66"/>
      <c r="C387" s="66"/>
      <c r="D387" s="66"/>
      <c r="E387" s="85"/>
      <c r="F387" s="85"/>
      <c r="G387" s="85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66"/>
      <c r="BS387" s="66"/>
      <c r="BT387" s="66"/>
      <c r="BU387" s="66"/>
      <c r="BV387" s="66"/>
      <c r="BW387" s="66"/>
      <c r="BX387" s="66"/>
      <c r="BY387" s="66"/>
      <c r="BZ387" s="66"/>
    </row>
    <row r="388" spans="1:78" ht="15" hidden="1" customHeight="1">
      <c r="A388" s="66"/>
      <c r="B388" s="66"/>
      <c r="C388" s="66"/>
      <c r="D388" s="66"/>
      <c r="E388" s="85"/>
      <c r="F388" s="85"/>
      <c r="G388" s="85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66"/>
      <c r="BS388" s="66"/>
      <c r="BT388" s="66"/>
      <c r="BU388" s="66"/>
      <c r="BV388" s="66"/>
      <c r="BW388" s="66"/>
      <c r="BX388" s="66"/>
      <c r="BY388" s="66"/>
      <c r="BZ388" s="66"/>
    </row>
    <row r="389" spans="1:78" ht="15" hidden="1" customHeight="1">
      <c r="A389" s="66"/>
      <c r="B389" s="66"/>
      <c r="C389" s="66"/>
      <c r="D389" s="66"/>
      <c r="E389" s="85"/>
      <c r="F389" s="85"/>
      <c r="G389" s="85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66"/>
      <c r="BS389" s="66"/>
      <c r="BT389" s="66"/>
      <c r="BU389" s="66"/>
      <c r="BV389" s="66"/>
      <c r="BW389" s="66"/>
      <c r="BX389" s="66"/>
      <c r="BY389" s="66"/>
      <c r="BZ389" s="66"/>
    </row>
    <row r="390" spans="1:78" ht="15" hidden="1" customHeight="1">
      <c r="A390" s="66"/>
      <c r="B390" s="66"/>
      <c r="C390" s="66"/>
      <c r="D390" s="66"/>
      <c r="E390" s="85"/>
      <c r="F390" s="85"/>
      <c r="G390" s="85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</row>
    <row r="391" spans="1:78" ht="15" hidden="1" customHeight="1">
      <c r="A391" s="66"/>
      <c r="B391" s="66"/>
      <c r="C391" s="66"/>
      <c r="D391" s="66"/>
      <c r="E391" s="85"/>
      <c r="F391" s="85"/>
      <c r="G391" s="85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66"/>
      <c r="BS391" s="66"/>
      <c r="BT391" s="66"/>
      <c r="BU391" s="66"/>
      <c r="BV391" s="66"/>
      <c r="BW391" s="66"/>
      <c r="BX391" s="66"/>
      <c r="BY391" s="66"/>
      <c r="BZ391" s="66"/>
    </row>
    <row r="392" spans="1:78" ht="15" hidden="1" customHeight="1">
      <c r="A392" s="66"/>
      <c r="B392" s="66"/>
      <c r="C392" s="66"/>
      <c r="D392" s="66"/>
      <c r="E392" s="85"/>
      <c r="F392" s="85"/>
      <c r="G392" s="85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66"/>
      <c r="BS392" s="66"/>
      <c r="BT392" s="66"/>
      <c r="BU392" s="66"/>
      <c r="BV392" s="66"/>
      <c r="BW392" s="66"/>
      <c r="BX392" s="66"/>
      <c r="BY392" s="66"/>
      <c r="BZ392" s="66"/>
    </row>
    <row r="393" spans="1:78" ht="15" hidden="1" customHeight="1">
      <c r="A393" s="66"/>
      <c r="B393" s="66"/>
      <c r="C393" s="66"/>
      <c r="D393" s="66"/>
      <c r="E393" s="85"/>
      <c r="F393" s="85"/>
      <c r="G393" s="85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66"/>
      <c r="BS393" s="66"/>
      <c r="BT393" s="66"/>
      <c r="BU393" s="66"/>
      <c r="BV393" s="66"/>
      <c r="BW393" s="66"/>
      <c r="BX393" s="66"/>
      <c r="BY393" s="66"/>
      <c r="BZ393" s="66"/>
    </row>
    <row r="394" spans="1:78" ht="15" hidden="1" customHeight="1">
      <c r="A394" s="66"/>
      <c r="B394" s="66"/>
      <c r="C394" s="66"/>
      <c r="D394" s="66"/>
      <c r="E394" s="85"/>
      <c r="F394" s="85"/>
      <c r="G394" s="85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66"/>
      <c r="BS394" s="66"/>
      <c r="BT394" s="66"/>
      <c r="BU394" s="66"/>
      <c r="BV394" s="66"/>
      <c r="BW394" s="66"/>
      <c r="BX394" s="66"/>
      <c r="BY394" s="66"/>
      <c r="BZ394" s="66"/>
    </row>
    <row r="395" spans="1:78" ht="15" hidden="1" customHeight="1">
      <c r="A395" s="66"/>
      <c r="B395" s="66"/>
      <c r="C395" s="66"/>
      <c r="D395" s="66"/>
      <c r="E395" s="85"/>
      <c r="F395" s="85"/>
      <c r="G395" s="85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66"/>
      <c r="BS395" s="66"/>
      <c r="BT395" s="66"/>
      <c r="BU395" s="66"/>
      <c r="BV395" s="66"/>
      <c r="BW395" s="66"/>
      <c r="BX395" s="66"/>
      <c r="BY395" s="66"/>
      <c r="BZ395" s="66"/>
    </row>
    <row r="396" spans="1:78" ht="15" hidden="1" customHeight="1">
      <c r="A396" s="66"/>
      <c r="B396" s="66"/>
      <c r="C396" s="66"/>
      <c r="D396" s="66"/>
      <c r="E396" s="85"/>
      <c r="F396" s="85"/>
      <c r="G396" s="85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66"/>
      <c r="BS396" s="66"/>
      <c r="BT396" s="66"/>
      <c r="BU396" s="66"/>
      <c r="BV396" s="66"/>
      <c r="BW396" s="66"/>
      <c r="BX396" s="66"/>
      <c r="BY396" s="66"/>
      <c r="BZ396" s="66"/>
    </row>
    <row r="397" spans="1:78" ht="15" hidden="1" customHeight="1">
      <c r="A397" s="66"/>
      <c r="B397" s="66"/>
      <c r="C397" s="66"/>
      <c r="D397" s="66"/>
      <c r="E397" s="85"/>
      <c r="F397" s="85"/>
      <c r="G397" s="85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66"/>
      <c r="BS397" s="66"/>
      <c r="BT397" s="66"/>
      <c r="BU397" s="66"/>
      <c r="BV397" s="66"/>
      <c r="BW397" s="66"/>
      <c r="BX397" s="66"/>
      <c r="BY397" s="66"/>
      <c r="BZ397" s="66"/>
    </row>
    <row r="398" spans="1:78" ht="15" hidden="1" customHeight="1">
      <c r="A398" s="66"/>
      <c r="B398" s="66"/>
      <c r="C398" s="66"/>
      <c r="D398" s="66"/>
      <c r="E398" s="85"/>
      <c r="F398" s="85"/>
      <c r="G398" s="85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66"/>
      <c r="BS398" s="66"/>
      <c r="BT398" s="66"/>
      <c r="BU398" s="66"/>
      <c r="BV398" s="66"/>
      <c r="BW398" s="66"/>
      <c r="BX398" s="66"/>
      <c r="BY398" s="66"/>
      <c r="BZ398" s="66"/>
    </row>
    <row r="399" spans="1:78" ht="15" hidden="1" customHeight="1">
      <c r="A399" s="66"/>
      <c r="B399" s="66"/>
      <c r="C399" s="66"/>
      <c r="D399" s="66"/>
      <c r="E399" s="85"/>
      <c r="F399" s="85"/>
      <c r="G399" s="85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</row>
    <row r="400" spans="1:78" ht="15" hidden="1" customHeight="1">
      <c r="A400" s="66"/>
      <c r="B400" s="66"/>
      <c r="C400" s="66"/>
      <c r="D400" s="66"/>
      <c r="E400" s="85"/>
      <c r="F400" s="85"/>
      <c r="G400" s="85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</row>
    <row r="401" spans="1:78" ht="15" hidden="1" customHeight="1">
      <c r="A401" s="66"/>
      <c r="B401" s="66"/>
      <c r="C401" s="66"/>
      <c r="D401" s="66"/>
      <c r="E401" s="85"/>
      <c r="F401" s="85"/>
      <c r="G401" s="8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</row>
    <row r="402" spans="1:78" ht="15" hidden="1" customHeight="1">
      <c r="A402" s="66"/>
      <c r="B402" s="66"/>
      <c r="C402" s="66"/>
      <c r="D402" s="66"/>
      <c r="E402" s="85"/>
      <c r="F402" s="85"/>
      <c r="G402" s="8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</row>
    <row r="403" spans="1:78" ht="15" hidden="1" customHeight="1">
      <c r="A403" s="66"/>
      <c r="B403" s="66"/>
      <c r="C403" s="66"/>
      <c r="D403" s="66"/>
      <c r="E403" s="85"/>
      <c r="F403" s="85"/>
      <c r="G403" s="85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</row>
    <row r="404" spans="1:78" ht="15" hidden="1" customHeight="1">
      <c r="A404" s="66"/>
      <c r="B404" s="66"/>
      <c r="C404" s="66"/>
      <c r="D404" s="66"/>
      <c r="E404" s="85"/>
      <c r="F404" s="85"/>
      <c r="G404" s="85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</row>
    <row r="405" spans="1:78" ht="15" hidden="1" customHeight="1">
      <c r="A405" s="66"/>
      <c r="B405" s="66"/>
      <c r="C405" s="66"/>
      <c r="D405" s="66"/>
      <c r="E405" s="85"/>
      <c r="F405" s="85"/>
      <c r="G405" s="85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66"/>
      <c r="BS405" s="66"/>
      <c r="BT405" s="66"/>
      <c r="BU405" s="66"/>
      <c r="BV405" s="66"/>
      <c r="BW405" s="66"/>
      <c r="BX405" s="66"/>
      <c r="BY405" s="66"/>
      <c r="BZ405" s="66"/>
    </row>
    <row r="406" spans="1:78" ht="15" hidden="1" customHeight="1">
      <c r="A406" s="66"/>
      <c r="B406" s="66"/>
      <c r="C406" s="66"/>
      <c r="D406" s="66"/>
      <c r="E406" s="85"/>
      <c r="F406" s="85"/>
      <c r="G406" s="85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66"/>
      <c r="BS406" s="66"/>
      <c r="BT406" s="66"/>
      <c r="BU406" s="66"/>
      <c r="BV406" s="66"/>
      <c r="BW406" s="66"/>
      <c r="BX406" s="66"/>
      <c r="BY406" s="66"/>
      <c r="BZ406" s="66"/>
    </row>
    <row r="407" spans="1:78" ht="15" hidden="1" customHeight="1">
      <c r="A407" s="66"/>
      <c r="B407" s="66"/>
      <c r="C407" s="66"/>
      <c r="D407" s="66"/>
      <c r="E407" s="85"/>
      <c r="F407" s="85"/>
      <c r="G407" s="85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66"/>
      <c r="BS407" s="66"/>
      <c r="BT407" s="66"/>
      <c r="BU407" s="66"/>
      <c r="BV407" s="66"/>
      <c r="BW407" s="66"/>
      <c r="BX407" s="66"/>
      <c r="BY407" s="66"/>
      <c r="BZ407" s="66"/>
    </row>
    <row r="408" spans="1:78" ht="15" hidden="1" customHeight="1">
      <c r="A408" s="66"/>
      <c r="B408" s="66"/>
      <c r="C408" s="66"/>
      <c r="D408" s="66"/>
      <c r="E408" s="85"/>
      <c r="F408" s="85"/>
      <c r="G408" s="85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66"/>
      <c r="BS408" s="66"/>
      <c r="BT408" s="66"/>
      <c r="BU408" s="66"/>
      <c r="BV408" s="66"/>
      <c r="BW408" s="66"/>
      <c r="BX408" s="66"/>
      <c r="BY408" s="66"/>
      <c r="BZ408" s="66"/>
    </row>
    <row r="409" spans="1:78" ht="15" hidden="1" customHeight="1">
      <c r="A409" s="66"/>
      <c r="B409" s="66"/>
      <c r="C409" s="66"/>
      <c r="D409" s="66"/>
      <c r="E409" s="85"/>
      <c r="F409" s="85"/>
      <c r="G409" s="85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66"/>
      <c r="BS409" s="66"/>
      <c r="BT409" s="66"/>
      <c r="BU409" s="66"/>
      <c r="BV409" s="66"/>
      <c r="BW409" s="66"/>
      <c r="BX409" s="66"/>
      <c r="BY409" s="66"/>
      <c r="BZ409" s="66"/>
    </row>
    <row r="410" spans="1:78" ht="15" hidden="1" customHeight="1">
      <c r="A410" s="66"/>
      <c r="B410" s="66"/>
      <c r="C410" s="66"/>
      <c r="D410" s="66"/>
      <c r="E410" s="85"/>
      <c r="F410" s="85"/>
      <c r="G410" s="85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66"/>
      <c r="BS410" s="66"/>
      <c r="BT410" s="66"/>
      <c r="BU410" s="66"/>
      <c r="BV410" s="66"/>
      <c r="BW410" s="66"/>
      <c r="BX410" s="66"/>
      <c r="BY410" s="66"/>
      <c r="BZ410" s="66"/>
    </row>
    <row r="411" spans="1:78" ht="15" hidden="1" customHeight="1">
      <c r="A411" s="66"/>
      <c r="B411" s="66"/>
      <c r="C411" s="66"/>
      <c r="D411" s="66"/>
      <c r="E411" s="85"/>
      <c r="F411" s="85"/>
      <c r="G411" s="85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66"/>
      <c r="BS411" s="66"/>
      <c r="BT411" s="66"/>
      <c r="BU411" s="66"/>
      <c r="BV411" s="66"/>
      <c r="BW411" s="66"/>
      <c r="BX411" s="66"/>
      <c r="BY411" s="66"/>
      <c r="BZ411" s="66"/>
    </row>
    <row r="412" spans="1:78" ht="15" hidden="1" customHeight="1">
      <c r="A412" s="66"/>
      <c r="B412" s="66"/>
      <c r="C412" s="66"/>
      <c r="D412" s="66"/>
      <c r="E412" s="85"/>
      <c r="F412" s="85"/>
      <c r="G412" s="85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66"/>
      <c r="BS412" s="66"/>
      <c r="BT412" s="66"/>
      <c r="BU412" s="66"/>
      <c r="BV412" s="66"/>
      <c r="BW412" s="66"/>
      <c r="BX412" s="66"/>
      <c r="BY412" s="66"/>
      <c r="BZ412" s="66"/>
    </row>
    <row r="413" spans="1:78" ht="15" hidden="1" customHeight="1">
      <c r="A413" s="66"/>
      <c r="B413" s="66"/>
      <c r="C413" s="66"/>
      <c r="D413" s="66"/>
      <c r="E413" s="85"/>
      <c r="F413" s="85"/>
      <c r="G413" s="85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66"/>
      <c r="BS413" s="66"/>
      <c r="BT413" s="66"/>
      <c r="BU413" s="66"/>
      <c r="BV413" s="66"/>
      <c r="BW413" s="66"/>
      <c r="BX413" s="66"/>
      <c r="BY413" s="66"/>
      <c r="BZ413" s="66"/>
    </row>
    <row r="414" spans="1:78" ht="15" hidden="1" customHeight="1">
      <c r="A414" s="66"/>
      <c r="B414" s="66"/>
      <c r="C414" s="66"/>
      <c r="D414" s="66"/>
      <c r="E414" s="85"/>
      <c r="F414" s="85"/>
      <c r="G414" s="85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66"/>
      <c r="BS414" s="66"/>
      <c r="BT414" s="66"/>
      <c r="BU414" s="66"/>
      <c r="BV414" s="66"/>
      <c r="BW414" s="66"/>
      <c r="BX414" s="66"/>
      <c r="BY414" s="66"/>
      <c r="BZ414" s="66"/>
    </row>
    <row r="415" spans="1:78" ht="15" hidden="1" customHeight="1">
      <c r="A415" s="66"/>
      <c r="B415" s="66"/>
      <c r="C415" s="66"/>
      <c r="D415" s="66"/>
      <c r="E415" s="85"/>
      <c r="F415" s="85"/>
      <c r="G415" s="85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66"/>
      <c r="BS415" s="66"/>
      <c r="BT415" s="66"/>
      <c r="BU415" s="66"/>
      <c r="BV415" s="66"/>
      <c r="BW415" s="66"/>
      <c r="BX415" s="66"/>
      <c r="BY415" s="66"/>
      <c r="BZ415" s="66"/>
    </row>
    <row r="416" spans="1:78" ht="15" hidden="1" customHeight="1">
      <c r="A416" s="66"/>
      <c r="B416" s="66"/>
      <c r="C416" s="66"/>
      <c r="D416" s="66"/>
      <c r="E416" s="85"/>
      <c r="F416" s="85"/>
      <c r="G416" s="85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</row>
    <row r="417" spans="1:78" ht="15" hidden="1" customHeight="1">
      <c r="A417" s="66"/>
      <c r="B417" s="66"/>
      <c r="C417" s="66"/>
      <c r="D417" s="66"/>
      <c r="E417" s="85"/>
      <c r="F417" s="85"/>
      <c r="G417" s="85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66"/>
      <c r="BS417" s="66"/>
      <c r="BT417" s="66"/>
      <c r="BU417" s="66"/>
      <c r="BV417" s="66"/>
      <c r="BW417" s="66"/>
      <c r="BX417" s="66"/>
      <c r="BY417" s="66"/>
      <c r="BZ417" s="66"/>
    </row>
    <row r="418" spans="1:78" ht="15" hidden="1" customHeight="1">
      <c r="A418" s="66"/>
      <c r="B418" s="66"/>
      <c r="C418" s="66"/>
      <c r="D418" s="66"/>
      <c r="E418" s="85"/>
      <c r="F418" s="85"/>
      <c r="G418" s="85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66"/>
      <c r="BS418" s="66"/>
      <c r="BT418" s="66"/>
      <c r="BU418" s="66"/>
      <c r="BV418" s="66"/>
      <c r="BW418" s="66"/>
      <c r="BX418" s="66"/>
      <c r="BY418" s="66"/>
      <c r="BZ418" s="66"/>
    </row>
    <row r="419" spans="1:78" ht="15" hidden="1" customHeight="1">
      <c r="A419" s="66"/>
      <c r="B419" s="66"/>
      <c r="C419" s="66"/>
      <c r="D419" s="66"/>
      <c r="E419" s="85"/>
      <c r="F419" s="85"/>
      <c r="G419" s="85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</row>
    <row r="420" spans="1:78" ht="15" hidden="1" customHeight="1">
      <c r="A420" s="66"/>
      <c r="B420" s="66"/>
      <c r="C420" s="66"/>
      <c r="D420" s="66"/>
      <c r="E420" s="85"/>
      <c r="F420" s="85"/>
      <c r="G420" s="85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66"/>
      <c r="BS420" s="66"/>
      <c r="BT420" s="66"/>
      <c r="BU420" s="66"/>
      <c r="BV420" s="66"/>
      <c r="BW420" s="66"/>
      <c r="BX420" s="66"/>
      <c r="BY420" s="66"/>
      <c r="BZ420" s="66"/>
    </row>
    <row r="421" spans="1:78" ht="15" hidden="1" customHeight="1">
      <c r="A421" s="66"/>
      <c r="B421" s="66"/>
      <c r="C421" s="66"/>
      <c r="D421" s="66"/>
      <c r="E421" s="85"/>
      <c r="F421" s="85"/>
      <c r="G421" s="85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66"/>
      <c r="BS421" s="66"/>
      <c r="BT421" s="66"/>
      <c r="BU421" s="66"/>
      <c r="BV421" s="66"/>
      <c r="BW421" s="66"/>
      <c r="BX421" s="66"/>
      <c r="BY421" s="66"/>
      <c r="BZ421" s="66"/>
    </row>
    <row r="422" spans="1:78" ht="15" hidden="1" customHeight="1">
      <c r="A422" s="66"/>
      <c r="B422" s="66"/>
      <c r="C422" s="66"/>
      <c r="D422" s="66"/>
      <c r="E422" s="85"/>
      <c r="F422" s="85"/>
      <c r="G422" s="85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66"/>
      <c r="BS422" s="66"/>
      <c r="BT422" s="66"/>
      <c r="BU422" s="66"/>
      <c r="BV422" s="66"/>
      <c r="BW422" s="66"/>
      <c r="BX422" s="66"/>
      <c r="BY422" s="66"/>
      <c r="BZ422" s="66"/>
    </row>
    <row r="423" spans="1:78" ht="15" hidden="1" customHeight="1">
      <c r="A423" s="66"/>
      <c r="B423" s="66"/>
      <c r="C423" s="66"/>
      <c r="D423" s="66"/>
      <c r="E423" s="85"/>
      <c r="F423" s="85"/>
      <c r="G423" s="85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66"/>
      <c r="BS423" s="66"/>
      <c r="BT423" s="66"/>
      <c r="BU423" s="66"/>
      <c r="BV423" s="66"/>
      <c r="BW423" s="66"/>
      <c r="BX423" s="66"/>
      <c r="BY423" s="66"/>
      <c r="BZ423" s="66"/>
    </row>
    <row r="424" spans="1:78" ht="15" hidden="1" customHeight="1">
      <c r="A424" s="66"/>
      <c r="B424" s="66"/>
      <c r="C424" s="66"/>
      <c r="D424" s="66"/>
      <c r="E424" s="85"/>
      <c r="F424" s="85"/>
      <c r="G424" s="85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66"/>
      <c r="BS424" s="66"/>
      <c r="BT424" s="66"/>
      <c r="BU424" s="66"/>
      <c r="BV424" s="66"/>
      <c r="BW424" s="66"/>
      <c r="BX424" s="66"/>
      <c r="BY424" s="66"/>
      <c r="BZ424" s="66"/>
    </row>
    <row r="425" spans="1:78" ht="15" hidden="1" customHeight="1">
      <c r="A425" s="66"/>
      <c r="B425" s="66"/>
      <c r="C425" s="66"/>
      <c r="D425" s="66"/>
      <c r="E425" s="85"/>
      <c r="F425" s="85"/>
      <c r="G425" s="85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66"/>
      <c r="BS425" s="66"/>
      <c r="BT425" s="66"/>
      <c r="BU425" s="66"/>
      <c r="BV425" s="66"/>
      <c r="BW425" s="66"/>
      <c r="BX425" s="66"/>
      <c r="BY425" s="66"/>
      <c r="BZ425" s="66"/>
    </row>
    <row r="426" spans="1:78" ht="15" hidden="1" customHeight="1">
      <c r="A426" s="66"/>
      <c r="B426" s="66"/>
      <c r="C426" s="66"/>
      <c r="D426" s="66"/>
      <c r="E426" s="85"/>
      <c r="F426" s="85"/>
      <c r="G426" s="85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66"/>
      <c r="BS426" s="66"/>
      <c r="BT426" s="66"/>
      <c r="BU426" s="66"/>
      <c r="BV426" s="66"/>
      <c r="BW426" s="66"/>
      <c r="BX426" s="66"/>
      <c r="BY426" s="66"/>
      <c r="BZ426" s="66"/>
    </row>
    <row r="427" spans="1:78" ht="15" hidden="1" customHeight="1">
      <c r="A427" s="66"/>
      <c r="B427" s="66"/>
      <c r="C427" s="66"/>
      <c r="D427" s="66"/>
      <c r="E427" s="85"/>
      <c r="F427" s="85"/>
      <c r="G427" s="85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66"/>
      <c r="BS427" s="66"/>
      <c r="BT427" s="66"/>
      <c r="BU427" s="66"/>
      <c r="BV427" s="66"/>
      <c r="BW427" s="66"/>
      <c r="BX427" s="66"/>
      <c r="BY427" s="66"/>
      <c r="BZ427" s="66"/>
    </row>
    <row r="428" spans="1:78" ht="15" hidden="1" customHeight="1">
      <c r="A428" s="66"/>
      <c r="B428" s="66"/>
      <c r="C428" s="66"/>
      <c r="D428" s="66"/>
      <c r="E428" s="85"/>
      <c r="F428" s="85"/>
      <c r="G428" s="85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66"/>
      <c r="BS428" s="66"/>
      <c r="BT428" s="66"/>
      <c r="BU428" s="66"/>
      <c r="BV428" s="66"/>
      <c r="BW428" s="66"/>
      <c r="BX428" s="66"/>
      <c r="BY428" s="66"/>
      <c r="BZ428" s="66"/>
    </row>
    <row r="429" spans="1:78" ht="15" hidden="1" customHeight="1">
      <c r="A429" s="66"/>
      <c r="B429" s="66"/>
      <c r="C429" s="66"/>
      <c r="D429" s="66"/>
      <c r="E429" s="85"/>
      <c r="F429" s="85"/>
      <c r="G429" s="85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66"/>
      <c r="BS429" s="66"/>
      <c r="BT429" s="66"/>
      <c r="BU429" s="66"/>
      <c r="BV429" s="66"/>
      <c r="BW429" s="66"/>
      <c r="BX429" s="66"/>
      <c r="BY429" s="66"/>
      <c r="BZ429" s="66"/>
    </row>
    <row r="430" spans="1:78" ht="15" hidden="1" customHeight="1">
      <c r="A430" s="66"/>
      <c r="B430" s="66"/>
      <c r="C430" s="66"/>
      <c r="D430" s="66"/>
      <c r="E430" s="85"/>
      <c r="F430" s="85"/>
      <c r="G430" s="85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66"/>
      <c r="BS430" s="66"/>
      <c r="BT430" s="66"/>
      <c r="BU430" s="66"/>
      <c r="BV430" s="66"/>
      <c r="BW430" s="66"/>
      <c r="BX430" s="66"/>
      <c r="BY430" s="66"/>
      <c r="BZ430" s="66"/>
    </row>
    <row r="431" spans="1:78" ht="15" hidden="1" customHeight="1">
      <c r="A431" s="66"/>
      <c r="B431" s="66"/>
      <c r="C431" s="66"/>
      <c r="D431" s="66"/>
      <c r="E431" s="85"/>
      <c r="F431" s="85"/>
      <c r="G431" s="85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66"/>
      <c r="BS431" s="66"/>
      <c r="BT431" s="66"/>
      <c r="BU431" s="66"/>
      <c r="BV431" s="66"/>
      <c r="BW431" s="66"/>
      <c r="BX431" s="66"/>
      <c r="BY431" s="66"/>
      <c r="BZ431" s="66"/>
    </row>
    <row r="432" spans="1:78" ht="15" hidden="1" customHeight="1">
      <c r="A432" s="66"/>
      <c r="B432" s="66"/>
      <c r="C432" s="66"/>
      <c r="D432" s="66"/>
      <c r="E432" s="85"/>
      <c r="F432" s="85"/>
      <c r="G432" s="85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66"/>
      <c r="BS432" s="66"/>
      <c r="BT432" s="66"/>
      <c r="BU432" s="66"/>
      <c r="BV432" s="66"/>
      <c r="BW432" s="66"/>
      <c r="BX432" s="66"/>
      <c r="BY432" s="66"/>
      <c r="BZ432" s="66"/>
    </row>
    <row r="433" spans="1:78" ht="15" hidden="1" customHeight="1">
      <c r="A433" s="66"/>
      <c r="B433" s="66"/>
      <c r="C433" s="66"/>
      <c r="D433" s="66"/>
      <c r="E433" s="85"/>
      <c r="F433" s="85"/>
      <c r="G433" s="85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</row>
    <row r="434" spans="1:78" ht="15" hidden="1" customHeight="1">
      <c r="A434" s="66"/>
      <c r="B434" s="66"/>
      <c r="C434" s="66"/>
      <c r="D434" s="66"/>
      <c r="E434" s="85"/>
      <c r="F434" s="85"/>
      <c r="G434" s="85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</row>
    <row r="435" spans="1:78" ht="15" hidden="1" customHeight="1">
      <c r="A435" s="66"/>
      <c r="B435" s="66"/>
      <c r="C435" s="66"/>
      <c r="D435" s="66"/>
      <c r="E435" s="85"/>
      <c r="F435" s="85"/>
      <c r="G435" s="85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</row>
    <row r="436" spans="1:78" ht="15" hidden="1" customHeight="1">
      <c r="A436" s="66"/>
      <c r="B436" s="66"/>
      <c r="C436" s="66"/>
      <c r="D436" s="66"/>
      <c r="E436" s="85"/>
      <c r="F436" s="85"/>
      <c r="G436" s="85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</row>
    <row r="437" spans="1:78" ht="15" hidden="1" customHeight="1">
      <c r="A437" s="66"/>
      <c r="B437" s="66"/>
      <c r="C437" s="66"/>
      <c r="D437" s="66"/>
      <c r="E437" s="85"/>
      <c r="F437" s="85"/>
      <c r="G437" s="85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</row>
    <row r="438" spans="1:78" ht="15" hidden="1" customHeight="1">
      <c r="A438" s="66"/>
      <c r="B438" s="66"/>
      <c r="C438" s="66"/>
      <c r="D438" s="66"/>
      <c r="E438" s="85"/>
      <c r="F438" s="85"/>
      <c r="G438" s="85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</row>
    <row r="439" spans="1:78" ht="15" hidden="1" customHeight="1">
      <c r="A439" s="66"/>
      <c r="B439" s="66"/>
      <c r="C439" s="66"/>
      <c r="D439" s="66"/>
      <c r="E439" s="85"/>
      <c r="F439" s="85"/>
      <c r="G439" s="85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</row>
    <row r="440" spans="1:78" ht="15" hidden="1" customHeight="1">
      <c r="A440" s="66"/>
      <c r="B440" s="66"/>
      <c r="C440" s="66"/>
      <c r="D440" s="66"/>
      <c r="E440" s="85"/>
      <c r="F440" s="85"/>
      <c r="G440" s="85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</row>
    <row r="441" spans="1:78" ht="15" hidden="1" customHeight="1">
      <c r="A441" s="66"/>
      <c r="B441" s="66"/>
      <c r="C441" s="66"/>
      <c r="D441" s="66"/>
      <c r="E441" s="85"/>
      <c r="F441" s="85"/>
      <c r="G441" s="85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</row>
    <row r="442" spans="1:78" ht="15" hidden="1" customHeight="1">
      <c r="A442" s="66"/>
      <c r="B442" s="66"/>
      <c r="C442" s="66"/>
      <c r="D442" s="66"/>
      <c r="E442" s="85"/>
      <c r="F442" s="85"/>
      <c r="G442" s="85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66"/>
      <c r="BS442" s="66"/>
      <c r="BT442" s="66"/>
      <c r="BU442" s="66"/>
      <c r="BV442" s="66"/>
      <c r="BW442" s="66"/>
      <c r="BX442" s="66"/>
      <c r="BY442" s="66"/>
      <c r="BZ442" s="66"/>
    </row>
    <row r="443" spans="1:78" ht="15" hidden="1" customHeight="1">
      <c r="A443" s="66"/>
      <c r="B443" s="66"/>
      <c r="C443" s="66"/>
      <c r="D443" s="66"/>
      <c r="E443" s="85"/>
      <c r="F443" s="85"/>
      <c r="G443" s="85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66"/>
      <c r="BS443" s="66"/>
      <c r="BT443" s="66"/>
      <c r="BU443" s="66"/>
      <c r="BV443" s="66"/>
      <c r="BW443" s="66"/>
      <c r="BX443" s="66"/>
      <c r="BY443" s="66"/>
      <c r="BZ443" s="66"/>
    </row>
    <row r="444" spans="1:78" ht="15" hidden="1" customHeight="1">
      <c r="A444" s="66"/>
      <c r="B444" s="66"/>
      <c r="C444" s="66"/>
      <c r="D444" s="66"/>
      <c r="E444" s="85"/>
      <c r="F444" s="85"/>
      <c r="G444" s="85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66"/>
      <c r="BS444" s="66"/>
      <c r="BT444" s="66"/>
      <c r="BU444" s="66"/>
      <c r="BV444" s="66"/>
      <c r="BW444" s="66"/>
      <c r="BX444" s="66"/>
      <c r="BY444" s="66"/>
      <c r="BZ444" s="66"/>
    </row>
    <row r="445" spans="1:78" ht="15" hidden="1" customHeight="1">
      <c r="A445" s="66"/>
      <c r="B445" s="66"/>
      <c r="C445" s="66"/>
      <c r="D445" s="66"/>
      <c r="E445" s="85"/>
      <c r="F445" s="85"/>
      <c r="G445" s="85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66"/>
      <c r="BS445" s="66"/>
      <c r="BT445" s="66"/>
      <c r="BU445" s="66"/>
      <c r="BV445" s="66"/>
      <c r="BW445" s="66"/>
      <c r="BX445" s="66"/>
      <c r="BY445" s="66"/>
      <c r="BZ445" s="66"/>
    </row>
    <row r="446" spans="1:78" ht="15" hidden="1" customHeight="1">
      <c r="A446" s="66"/>
      <c r="B446" s="66"/>
      <c r="C446" s="66"/>
      <c r="D446" s="66"/>
      <c r="E446" s="85"/>
      <c r="F446" s="85"/>
      <c r="G446" s="85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66"/>
      <c r="BS446" s="66"/>
      <c r="BT446" s="66"/>
      <c r="BU446" s="66"/>
      <c r="BV446" s="66"/>
      <c r="BW446" s="66"/>
      <c r="BX446" s="66"/>
      <c r="BY446" s="66"/>
      <c r="BZ446" s="66"/>
    </row>
    <row r="447" spans="1:78" ht="15" hidden="1" customHeight="1">
      <c r="A447" s="66"/>
      <c r="B447" s="66"/>
      <c r="C447" s="66"/>
      <c r="D447" s="66"/>
      <c r="E447" s="85"/>
      <c r="F447" s="85"/>
      <c r="G447" s="85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66"/>
      <c r="BS447" s="66"/>
      <c r="BT447" s="66"/>
      <c r="BU447" s="66"/>
      <c r="BV447" s="66"/>
      <c r="BW447" s="66"/>
      <c r="BX447" s="66"/>
      <c r="BY447" s="66"/>
      <c r="BZ447" s="66"/>
    </row>
    <row r="448" spans="1:78" ht="15" hidden="1" customHeight="1">
      <c r="A448" s="66"/>
      <c r="B448" s="66"/>
      <c r="C448" s="66"/>
      <c r="D448" s="66"/>
      <c r="E448" s="85"/>
      <c r="F448" s="85"/>
      <c r="G448" s="85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66"/>
      <c r="BS448" s="66"/>
      <c r="BT448" s="66"/>
      <c r="BU448" s="66"/>
      <c r="BV448" s="66"/>
      <c r="BW448" s="66"/>
      <c r="BX448" s="66"/>
      <c r="BY448" s="66"/>
      <c r="BZ448" s="66"/>
    </row>
    <row r="449" spans="1:78" ht="15" hidden="1" customHeight="1">
      <c r="A449" s="66"/>
      <c r="B449" s="66"/>
      <c r="C449" s="66"/>
      <c r="D449" s="66"/>
      <c r="E449" s="85"/>
      <c r="F449" s="85"/>
      <c r="G449" s="85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66"/>
      <c r="BS449" s="66"/>
      <c r="BT449" s="66"/>
      <c r="BU449" s="66"/>
      <c r="BV449" s="66"/>
      <c r="BW449" s="66"/>
      <c r="BX449" s="66"/>
      <c r="BY449" s="66"/>
      <c r="BZ449" s="66"/>
    </row>
    <row r="450" spans="1:78" ht="15" hidden="1" customHeight="1">
      <c r="A450" s="66"/>
      <c r="B450" s="66"/>
      <c r="C450" s="66"/>
      <c r="D450" s="66"/>
      <c r="E450" s="85"/>
      <c r="F450" s="85"/>
      <c r="G450" s="85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66"/>
      <c r="BS450" s="66"/>
      <c r="BT450" s="66"/>
      <c r="BU450" s="66"/>
      <c r="BV450" s="66"/>
      <c r="BW450" s="66"/>
      <c r="BX450" s="66"/>
      <c r="BY450" s="66"/>
      <c r="BZ450" s="66"/>
    </row>
    <row r="451" spans="1:78" ht="15" hidden="1" customHeight="1">
      <c r="A451" s="66"/>
      <c r="B451" s="66"/>
      <c r="C451" s="66"/>
      <c r="D451" s="66"/>
      <c r="E451" s="85"/>
      <c r="F451" s="85"/>
      <c r="G451" s="85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66"/>
      <c r="BS451" s="66"/>
      <c r="BT451" s="66"/>
      <c r="BU451" s="66"/>
      <c r="BV451" s="66"/>
      <c r="BW451" s="66"/>
      <c r="BX451" s="66"/>
      <c r="BY451" s="66"/>
      <c r="BZ451" s="66"/>
    </row>
    <row r="452" spans="1:78" ht="15" hidden="1" customHeight="1">
      <c r="A452" s="66"/>
      <c r="B452" s="66"/>
      <c r="C452" s="66"/>
      <c r="D452" s="66"/>
      <c r="E452" s="85"/>
      <c r="F452" s="85"/>
      <c r="G452" s="85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</row>
    <row r="453" spans="1:78" ht="15" hidden="1" customHeight="1">
      <c r="A453" s="66"/>
      <c r="B453" s="66"/>
      <c r="C453" s="66"/>
      <c r="D453" s="66"/>
      <c r="E453" s="85"/>
      <c r="F453" s="85"/>
      <c r="G453" s="85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66"/>
      <c r="BS453" s="66"/>
      <c r="BT453" s="66"/>
      <c r="BU453" s="66"/>
      <c r="BV453" s="66"/>
      <c r="BW453" s="66"/>
      <c r="BX453" s="66"/>
      <c r="BY453" s="66"/>
      <c r="BZ453" s="66"/>
    </row>
    <row r="454" spans="1:78" ht="15" hidden="1" customHeight="1">
      <c r="A454" s="66"/>
      <c r="B454" s="66"/>
      <c r="C454" s="66"/>
      <c r="D454" s="66"/>
      <c r="E454" s="85"/>
      <c r="F454" s="85"/>
      <c r="G454" s="85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66"/>
      <c r="BS454" s="66"/>
      <c r="BT454" s="66"/>
      <c r="BU454" s="66"/>
      <c r="BV454" s="66"/>
      <c r="BW454" s="66"/>
      <c r="BX454" s="66"/>
      <c r="BY454" s="66"/>
      <c r="BZ454" s="66"/>
    </row>
    <row r="455" spans="1:78" ht="15" hidden="1" customHeight="1">
      <c r="A455" s="66"/>
      <c r="B455" s="66"/>
      <c r="C455" s="66"/>
      <c r="D455" s="66"/>
      <c r="E455" s="85"/>
      <c r="F455" s="85"/>
      <c r="G455" s="85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66"/>
      <c r="BS455" s="66"/>
      <c r="BT455" s="66"/>
      <c r="BU455" s="66"/>
      <c r="BV455" s="66"/>
      <c r="BW455" s="66"/>
      <c r="BX455" s="66"/>
      <c r="BY455" s="66"/>
      <c r="BZ455" s="66"/>
    </row>
    <row r="456" spans="1:78" ht="15" hidden="1" customHeight="1">
      <c r="A456" s="66"/>
      <c r="B456" s="66"/>
      <c r="C456" s="66"/>
      <c r="D456" s="66"/>
      <c r="E456" s="85"/>
      <c r="F456" s="85"/>
      <c r="G456" s="85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66"/>
      <c r="BS456" s="66"/>
      <c r="BT456" s="66"/>
      <c r="BU456" s="66"/>
      <c r="BV456" s="66"/>
      <c r="BW456" s="66"/>
      <c r="BX456" s="66"/>
      <c r="BY456" s="66"/>
      <c r="BZ456" s="66"/>
    </row>
    <row r="457" spans="1:78" ht="15" hidden="1" customHeight="1">
      <c r="A457" s="66"/>
      <c r="B457" s="66"/>
      <c r="C457" s="66"/>
      <c r="D457" s="66"/>
      <c r="E457" s="85"/>
      <c r="F457" s="85"/>
      <c r="G457" s="85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66"/>
      <c r="BS457" s="66"/>
      <c r="BT457" s="66"/>
      <c r="BU457" s="66"/>
      <c r="BV457" s="66"/>
      <c r="BW457" s="66"/>
      <c r="BX457" s="66"/>
      <c r="BY457" s="66"/>
      <c r="BZ457" s="66"/>
    </row>
    <row r="458" spans="1:78" ht="15" hidden="1" customHeight="1">
      <c r="A458" s="66"/>
      <c r="B458" s="66"/>
      <c r="C458" s="66"/>
      <c r="D458" s="66"/>
      <c r="E458" s="85"/>
      <c r="F458" s="85"/>
      <c r="G458" s="85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66"/>
      <c r="BS458" s="66"/>
      <c r="BT458" s="66"/>
      <c r="BU458" s="66"/>
      <c r="BV458" s="66"/>
      <c r="BW458" s="66"/>
      <c r="BX458" s="66"/>
      <c r="BY458" s="66"/>
      <c r="BZ458" s="66"/>
    </row>
    <row r="459" spans="1:78" ht="15" hidden="1" customHeight="1">
      <c r="A459" s="66"/>
      <c r="B459" s="66"/>
      <c r="C459" s="66"/>
      <c r="D459" s="66"/>
      <c r="E459" s="85"/>
      <c r="F459" s="85"/>
      <c r="G459" s="85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66"/>
      <c r="BS459" s="66"/>
      <c r="BT459" s="66"/>
      <c r="BU459" s="66"/>
      <c r="BV459" s="66"/>
      <c r="BW459" s="66"/>
      <c r="BX459" s="66"/>
      <c r="BY459" s="66"/>
      <c r="BZ459" s="66"/>
    </row>
    <row r="460" spans="1:78" ht="15" hidden="1" customHeight="1">
      <c r="A460" s="66"/>
      <c r="B460" s="66"/>
      <c r="C460" s="66"/>
      <c r="D460" s="66"/>
      <c r="E460" s="85"/>
      <c r="F460" s="85"/>
      <c r="G460" s="85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66"/>
      <c r="BS460" s="66"/>
      <c r="BT460" s="66"/>
      <c r="BU460" s="66"/>
      <c r="BV460" s="66"/>
      <c r="BW460" s="66"/>
      <c r="BX460" s="66"/>
      <c r="BY460" s="66"/>
      <c r="BZ460" s="66"/>
    </row>
    <row r="461" spans="1:78" ht="15" hidden="1" customHeight="1">
      <c r="A461" s="66"/>
      <c r="B461" s="66"/>
      <c r="C461" s="66"/>
      <c r="D461" s="66"/>
      <c r="E461" s="85"/>
      <c r="F461" s="85"/>
      <c r="G461" s="85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66"/>
      <c r="BS461" s="66"/>
      <c r="BT461" s="66"/>
      <c r="BU461" s="66"/>
      <c r="BV461" s="66"/>
      <c r="BW461" s="66"/>
      <c r="BX461" s="66"/>
      <c r="BY461" s="66"/>
      <c r="BZ461" s="66"/>
    </row>
    <row r="462" spans="1:78" ht="15" hidden="1" customHeight="1">
      <c r="A462" s="66"/>
      <c r="B462" s="66"/>
      <c r="C462" s="66"/>
      <c r="D462" s="66"/>
      <c r="E462" s="85"/>
      <c r="F462" s="85"/>
      <c r="G462" s="85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66"/>
      <c r="BS462" s="66"/>
      <c r="BT462" s="66"/>
      <c r="BU462" s="66"/>
      <c r="BV462" s="66"/>
      <c r="BW462" s="66"/>
      <c r="BX462" s="66"/>
      <c r="BY462" s="66"/>
      <c r="BZ462" s="66"/>
    </row>
    <row r="463" spans="1:78" ht="15" hidden="1" customHeight="1">
      <c r="A463" s="66"/>
      <c r="B463" s="66"/>
      <c r="C463" s="66"/>
      <c r="D463" s="66"/>
      <c r="E463" s="85"/>
      <c r="F463" s="85"/>
      <c r="G463" s="85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</row>
    <row r="464" spans="1:78" ht="15" hidden="1" customHeight="1">
      <c r="A464" s="66"/>
      <c r="B464" s="66"/>
      <c r="C464" s="66"/>
      <c r="D464" s="66"/>
      <c r="E464" s="85"/>
      <c r="F464" s="85"/>
      <c r="G464" s="85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</row>
    <row r="465" spans="1:78" ht="15" hidden="1" customHeight="1">
      <c r="A465" s="66"/>
      <c r="B465" s="66"/>
      <c r="C465" s="66"/>
      <c r="D465" s="66"/>
      <c r="E465" s="85"/>
      <c r="F465" s="85"/>
      <c r="G465" s="85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66"/>
      <c r="BS465" s="66"/>
      <c r="BT465" s="66"/>
      <c r="BU465" s="66"/>
      <c r="BV465" s="66"/>
      <c r="BW465" s="66"/>
      <c r="BX465" s="66"/>
      <c r="BY465" s="66"/>
      <c r="BZ465" s="66"/>
    </row>
    <row r="466" spans="1:78" ht="15" hidden="1" customHeight="1">
      <c r="A466" s="66"/>
      <c r="B466" s="66"/>
      <c r="C466" s="66"/>
      <c r="D466" s="66"/>
      <c r="E466" s="85"/>
      <c r="F466" s="85"/>
      <c r="G466" s="85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66"/>
      <c r="BS466" s="66"/>
      <c r="BT466" s="66"/>
      <c r="BU466" s="66"/>
      <c r="BV466" s="66"/>
      <c r="BW466" s="66"/>
      <c r="BX466" s="66"/>
      <c r="BY466" s="66"/>
      <c r="BZ466" s="66"/>
    </row>
    <row r="467" spans="1:78" ht="15" hidden="1" customHeight="1">
      <c r="A467" s="66"/>
      <c r="B467" s="66"/>
      <c r="C467" s="66"/>
      <c r="D467" s="66"/>
      <c r="E467" s="85"/>
      <c r="F467" s="85"/>
      <c r="G467" s="85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66"/>
      <c r="BS467" s="66"/>
      <c r="BT467" s="66"/>
      <c r="BU467" s="66"/>
      <c r="BV467" s="66"/>
      <c r="BW467" s="66"/>
      <c r="BX467" s="66"/>
      <c r="BY467" s="66"/>
      <c r="BZ467" s="66"/>
    </row>
    <row r="468" spans="1:78" ht="15" hidden="1" customHeight="1">
      <c r="A468" s="66"/>
      <c r="B468" s="66"/>
      <c r="C468" s="66"/>
      <c r="D468" s="66"/>
      <c r="E468" s="85"/>
      <c r="F468" s="85"/>
      <c r="G468" s="85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66"/>
      <c r="BS468" s="66"/>
      <c r="BT468" s="66"/>
      <c r="BU468" s="66"/>
      <c r="BV468" s="66"/>
      <c r="BW468" s="66"/>
      <c r="BX468" s="66"/>
      <c r="BY468" s="66"/>
      <c r="BZ468" s="66"/>
    </row>
    <row r="469" spans="1:78" ht="15" hidden="1" customHeight="1">
      <c r="A469" s="66"/>
      <c r="B469" s="66"/>
      <c r="C469" s="66"/>
      <c r="D469" s="66"/>
      <c r="E469" s="85"/>
      <c r="F469" s="85"/>
      <c r="G469" s="85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66"/>
      <c r="BS469" s="66"/>
      <c r="BT469" s="66"/>
      <c r="BU469" s="66"/>
      <c r="BV469" s="66"/>
      <c r="BW469" s="66"/>
      <c r="BX469" s="66"/>
      <c r="BY469" s="66"/>
      <c r="BZ469" s="66"/>
    </row>
    <row r="470" spans="1:78" ht="15" hidden="1" customHeight="1">
      <c r="A470" s="66"/>
      <c r="B470" s="66"/>
      <c r="C470" s="66"/>
      <c r="D470" s="66"/>
      <c r="E470" s="85"/>
      <c r="F470" s="85"/>
      <c r="G470" s="85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66"/>
      <c r="BS470" s="66"/>
      <c r="BT470" s="66"/>
      <c r="BU470" s="66"/>
      <c r="BV470" s="66"/>
      <c r="BW470" s="66"/>
      <c r="BX470" s="66"/>
      <c r="BY470" s="66"/>
      <c r="BZ470" s="66"/>
    </row>
    <row r="471" spans="1:78" ht="15" hidden="1" customHeight="1">
      <c r="A471" s="66"/>
      <c r="B471" s="66"/>
      <c r="C471" s="66"/>
      <c r="D471" s="66"/>
      <c r="E471" s="85"/>
      <c r="F471" s="85"/>
      <c r="G471" s="85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66"/>
      <c r="BS471" s="66"/>
      <c r="BT471" s="66"/>
      <c r="BU471" s="66"/>
      <c r="BV471" s="66"/>
      <c r="BW471" s="66"/>
      <c r="BX471" s="66"/>
      <c r="BY471" s="66"/>
      <c r="BZ471" s="66"/>
    </row>
    <row r="472" spans="1:78" ht="15" hidden="1" customHeight="1">
      <c r="A472" s="66"/>
      <c r="B472" s="66"/>
      <c r="C472" s="66"/>
      <c r="D472" s="66"/>
      <c r="E472" s="85"/>
      <c r="F472" s="85"/>
      <c r="G472" s="85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66"/>
      <c r="BS472" s="66"/>
      <c r="BT472" s="66"/>
      <c r="BU472" s="66"/>
      <c r="BV472" s="66"/>
      <c r="BW472" s="66"/>
      <c r="BX472" s="66"/>
      <c r="BY472" s="66"/>
      <c r="BZ472" s="66"/>
    </row>
    <row r="473" spans="1:78" ht="15" hidden="1" customHeight="1">
      <c r="A473" s="66"/>
      <c r="B473" s="66"/>
      <c r="C473" s="66"/>
      <c r="D473" s="66"/>
      <c r="E473" s="85"/>
      <c r="F473" s="85"/>
      <c r="G473" s="85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66"/>
      <c r="BS473" s="66"/>
      <c r="BT473" s="66"/>
      <c r="BU473" s="66"/>
      <c r="BV473" s="66"/>
      <c r="BW473" s="66"/>
      <c r="BX473" s="66"/>
      <c r="BY473" s="66"/>
      <c r="BZ473" s="66"/>
    </row>
    <row r="474" spans="1:78" ht="15" hidden="1" customHeight="1">
      <c r="A474" s="66"/>
      <c r="B474" s="66"/>
      <c r="C474" s="66"/>
      <c r="D474" s="66"/>
      <c r="E474" s="85"/>
      <c r="F474" s="85"/>
      <c r="G474" s="85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66"/>
      <c r="BS474" s="66"/>
      <c r="BT474" s="66"/>
      <c r="BU474" s="66"/>
      <c r="BV474" s="66"/>
      <c r="BW474" s="66"/>
      <c r="BX474" s="66"/>
      <c r="BY474" s="66"/>
      <c r="BZ474" s="66"/>
    </row>
    <row r="475" spans="1:78" ht="15" hidden="1" customHeight="1">
      <c r="A475" s="66"/>
      <c r="B475" s="66"/>
      <c r="C475" s="66"/>
      <c r="D475" s="66"/>
      <c r="E475" s="85"/>
      <c r="F475" s="85"/>
      <c r="G475" s="85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66"/>
      <c r="BS475" s="66"/>
      <c r="BT475" s="66"/>
      <c r="BU475" s="66"/>
      <c r="BV475" s="66"/>
      <c r="BW475" s="66"/>
      <c r="BX475" s="66"/>
      <c r="BY475" s="66"/>
      <c r="BZ475" s="66"/>
    </row>
    <row r="476" spans="1:78" ht="15" hidden="1" customHeight="1">
      <c r="A476" s="66"/>
      <c r="B476" s="66"/>
      <c r="C476" s="66"/>
      <c r="D476" s="66"/>
      <c r="E476" s="85"/>
      <c r="F476" s="85"/>
      <c r="G476" s="85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66"/>
      <c r="BS476" s="66"/>
      <c r="BT476" s="66"/>
      <c r="BU476" s="66"/>
      <c r="BV476" s="66"/>
      <c r="BW476" s="66"/>
      <c r="BX476" s="66"/>
      <c r="BY476" s="66"/>
      <c r="BZ476" s="66"/>
    </row>
    <row r="477" spans="1:78" ht="15" hidden="1" customHeight="1">
      <c r="A477" s="66"/>
      <c r="B477" s="66"/>
      <c r="C477" s="66"/>
      <c r="D477" s="66"/>
      <c r="E477" s="85"/>
      <c r="F477" s="85"/>
      <c r="G477" s="85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66"/>
      <c r="BS477" s="66"/>
      <c r="BT477" s="66"/>
      <c r="BU477" s="66"/>
      <c r="BV477" s="66"/>
      <c r="BW477" s="66"/>
      <c r="BX477" s="66"/>
      <c r="BY477" s="66"/>
      <c r="BZ477" s="66"/>
    </row>
    <row r="478" spans="1:78" ht="15" hidden="1" customHeight="1">
      <c r="A478" s="66"/>
      <c r="B478" s="66"/>
      <c r="C478" s="66"/>
      <c r="D478" s="66"/>
      <c r="E478" s="85"/>
      <c r="F478" s="85"/>
      <c r="G478" s="85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</row>
    <row r="479" spans="1:78" ht="15" hidden="1" customHeight="1">
      <c r="A479" s="66"/>
      <c r="B479" s="66"/>
      <c r="C479" s="66"/>
      <c r="D479" s="66"/>
      <c r="E479" s="85"/>
      <c r="F479" s="85"/>
      <c r="G479" s="85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66"/>
      <c r="BS479" s="66"/>
      <c r="BT479" s="66"/>
      <c r="BU479" s="66"/>
      <c r="BV479" s="66"/>
      <c r="BW479" s="66"/>
      <c r="BX479" s="66"/>
      <c r="BY479" s="66"/>
      <c r="BZ479" s="66"/>
    </row>
    <row r="480" spans="1:78" ht="15" hidden="1" customHeight="1">
      <c r="A480" s="66"/>
      <c r="B480" s="66"/>
      <c r="C480" s="66"/>
      <c r="D480" s="66"/>
      <c r="E480" s="85"/>
      <c r="F480" s="85"/>
      <c r="G480" s="85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66"/>
      <c r="BS480" s="66"/>
      <c r="BT480" s="66"/>
      <c r="BU480" s="66"/>
      <c r="BV480" s="66"/>
      <c r="BW480" s="66"/>
      <c r="BX480" s="66"/>
      <c r="BY480" s="66"/>
      <c r="BZ480" s="66"/>
    </row>
    <row r="481" spans="1:78" ht="15" hidden="1" customHeight="1">
      <c r="A481" s="66"/>
      <c r="B481" s="66"/>
      <c r="C481" s="66"/>
      <c r="D481" s="66"/>
      <c r="E481" s="85"/>
      <c r="F481" s="85"/>
      <c r="G481" s="85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66"/>
      <c r="BS481" s="66"/>
      <c r="BT481" s="66"/>
      <c r="BU481" s="66"/>
      <c r="BV481" s="66"/>
      <c r="BW481" s="66"/>
      <c r="BX481" s="66"/>
      <c r="BY481" s="66"/>
      <c r="BZ481" s="66"/>
    </row>
    <row r="482" spans="1:78" ht="15" hidden="1" customHeight="1">
      <c r="A482" s="66"/>
      <c r="B482" s="66"/>
      <c r="C482" s="66"/>
      <c r="D482" s="66"/>
      <c r="E482" s="85"/>
      <c r="F482" s="85"/>
      <c r="G482" s="85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66"/>
      <c r="BS482" s="66"/>
      <c r="BT482" s="66"/>
      <c r="BU482" s="66"/>
      <c r="BV482" s="66"/>
      <c r="BW482" s="66"/>
      <c r="BX482" s="66"/>
      <c r="BY482" s="66"/>
      <c r="BZ482" s="66"/>
    </row>
    <row r="483" spans="1:78" ht="15" hidden="1" customHeight="1">
      <c r="A483" s="66"/>
      <c r="B483" s="66"/>
      <c r="C483" s="66"/>
      <c r="D483" s="66"/>
      <c r="E483" s="85"/>
      <c r="F483" s="85"/>
      <c r="G483" s="85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</row>
    <row r="484" spans="1:78" ht="15" hidden="1" customHeight="1">
      <c r="A484" s="66"/>
      <c r="B484" s="66"/>
      <c r="C484" s="66"/>
      <c r="D484" s="66"/>
      <c r="E484" s="85"/>
      <c r="F484" s="85"/>
      <c r="G484" s="85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66"/>
      <c r="BS484" s="66"/>
      <c r="BT484" s="66"/>
      <c r="BU484" s="66"/>
      <c r="BV484" s="66"/>
      <c r="BW484" s="66"/>
      <c r="BX484" s="66"/>
      <c r="BY484" s="66"/>
      <c r="BZ484" s="66"/>
    </row>
    <row r="485" spans="1:78" ht="15" hidden="1" customHeight="1">
      <c r="A485" s="66"/>
      <c r="B485" s="66"/>
      <c r="C485" s="66"/>
      <c r="D485" s="66"/>
      <c r="E485" s="85"/>
      <c r="F485" s="85"/>
      <c r="G485" s="85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66"/>
      <c r="BS485" s="66"/>
      <c r="BT485" s="66"/>
      <c r="BU485" s="66"/>
      <c r="BV485" s="66"/>
      <c r="BW485" s="66"/>
      <c r="BX485" s="66"/>
      <c r="BY485" s="66"/>
      <c r="BZ485" s="66"/>
    </row>
    <row r="486" spans="1:78" ht="15" hidden="1" customHeight="1">
      <c r="A486" s="66"/>
      <c r="B486" s="66"/>
      <c r="C486" s="66"/>
      <c r="D486" s="66"/>
      <c r="E486" s="85"/>
      <c r="F486" s="85"/>
      <c r="G486" s="85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66"/>
      <c r="BS486" s="66"/>
      <c r="BT486" s="66"/>
      <c r="BU486" s="66"/>
      <c r="BV486" s="66"/>
      <c r="BW486" s="66"/>
      <c r="BX486" s="66"/>
      <c r="BY486" s="66"/>
      <c r="BZ486" s="66"/>
    </row>
    <row r="487" spans="1:78" ht="15" hidden="1" customHeight="1">
      <c r="A487" s="66"/>
      <c r="B487" s="66"/>
      <c r="C487" s="66"/>
      <c r="D487" s="66"/>
      <c r="E487" s="85"/>
      <c r="F487" s="85"/>
      <c r="G487" s="85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66"/>
      <c r="BS487" s="66"/>
      <c r="BT487" s="66"/>
      <c r="BU487" s="66"/>
      <c r="BV487" s="66"/>
      <c r="BW487" s="66"/>
      <c r="BX487" s="66"/>
      <c r="BY487" s="66"/>
      <c r="BZ487" s="66"/>
    </row>
    <row r="488" spans="1:78" ht="15" hidden="1" customHeight="1">
      <c r="A488" s="66"/>
      <c r="B488" s="66"/>
      <c r="C488" s="66"/>
      <c r="D488" s="66"/>
      <c r="E488" s="85"/>
      <c r="F488" s="85"/>
      <c r="G488" s="85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66"/>
      <c r="BS488" s="66"/>
      <c r="BT488" s="66"/>
      <c r="BU488" s="66"/>
      <c r="BV488" s="66"/>
      <c r="BW488" s="66"/>
      <c r="BX488" s="66"/>
      <c r="BY488" s="66"/>
      <c r="BZ488" s="66"/>
    </row>
    <row r="489" spans="1:78" ht="15" hidden="1" customHeight="1">
      <c r="A489" s="66"/>
      <c r="B489" s="66"/>
      <c r="C489" s="66"/>
      <c r="D489" s="66"/>
      <c r="E489" s="85"/>
      <c r="F489" s="85"/>
      <c r="G489" s="85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66"/>
      <c r="BS489" s="66"/>
      <c r="BT489" s="66"/>
      <c r="BU489" s="66"/>
      <c r="BV489" s="66"/>
      <c r="BW489" s="66"/>
      <c r="BX489" s="66"/>
      <c r="BY489" s="66"/>
      <c r="BZ489" s="66"/>
    </row>
    <row r="490" spans="1:78" ht="15" hidden="1" customHeight="1">
      <c r="A490" s="66"/>
      <c r="B490" s="66"/>
      <c r="C490" s="66"/>
      <c r="D490" s="66"/>
      <c r="E490" s="85"/>
      <c r="F490" s="85"/>
      <c r="G490" s="85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66"/>
      <c r="BS490" s="66"/>
      <c r="BT490" s="66"/>
      <c r="BU490" s="66"/>
      <c r="BV490" s="66"/>
      <c r="BW490" s="66"/>
      <c r="BX490" s="66"/>
      <c r="BY490" s="66"/>
      <c r="BZ490" s="66"/>
    </row>
    <row r="491" spans="1:78" ht="15" hidden="1" customHeight="1">
      <c r="A491" s="66"/>
      <c r="B491" s="66"/>
      <c r="C491" s="66"/>
      <c r="D491" s="66"/>
      <c r="E491" s="85"/>
      <c r="F491" s="85"/>
      <c r="G491" s="85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66"/>
      <c r="BS491" s="66"/>
      <c r="BT491" s="66"/>
      <c r="BU491" s="66"/>
      <c r="BV491" s="66"/>
      <c r="BW491" s="66"/>
      <c r="BX491" s="66"/>
      <c r="BY491" s="66"/>
      <c r="BZ491" s="66"/>
    </row>
    <row r="492" spans="1:78" ht="15" hidden="1" customHeight="1">
      <c r="A492" s="66"/>
      <c r="B492" s="66"/>
      <c r="C492" s="66"/>
      <c r="D492" s="66"/>
      <c r="E492" s="85"/>
      <c r="F492" s="85"/>
      <c r="G492" s="85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66"/>
      <c r="BS492" s="66"/>
      <c r="BT492" s="66"/>
      <c r="BU492" s="66"/>
      <c r="BV492" s="66"/>
      <c r="BW492" s="66"/>
      <c r="BX492" s="66"/>
      <c r="BY492" s="66"/>
      <c r="BZ492" s="66"/>
    </row>
    <row r="493" spans="1:78" ht="15" hidden="1" customHeight="1">
      <c r="A493" s="66"/>
      <c r="B493" s="66"/>
      <c r="C493" s="66"/>
      <c r="D493" s="66"/>
      <c r="E493" s="85"/>
      <c r="F493" s="85"/>
      <c r="G493" s="85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66"/>
      <c r="BS493" s="66"/>
      <c r="BT493" s="66"/>
      <c r="BU493" s="66"/>
      <c r="BV493" s="66"/>
      <c r="BW493" s="66"/>
      <c r="BX493" s="66"/>
      <c r="BY493" s="66"/>
      <c r="BZ493" s="66"/>
    </row>
    <row r="494" spans="1:78" ht="15" hidden="1" customHeight="1">
      <c r="A494" s="66"/>
      <c r="B494" s="66"/>
      <c r="C494" s="66"/>
      <c r="D494" s="66"/>
      <c r="E494" s="85"/>
      <c r="F494" s="85"/>
      <c r="G494" s="85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</row>
    <row r="495" spans="1:78" ht="15" hidden="1" customHeight="1">
      <c r="A495" s="66"/>
      <c r="B495" s="66"/>
      <c r="C495" s="66"/>
      <c r="D495" s="66"/>
      <c r="E495" s="85"/>
      <c r="F495" s="85"/>
      <c r="G495" s="85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66"/>
      <c r="BS495" s="66"/>
      <c r="BT495" s="66"/>
      <c r="BU495" s="66"/>
      <c r="BV495" s="66"/>
      <c r="BW495" s="66"/>
      <c r="BX495" s="66"/>
      <c r="BY495" s="66"/>
      <c r="BZ495" s="66"/>
    </row>
    <row r="496" spans="1:78" ht="15" hidden="1" customHeight="1">
      <c r="A496" s="66"/>
      <c r="B496" s="66"/>
      <c r="C496" s="66"/>
      <c r="D496" s="66"/>
      <c r="E496" s="85"/>
      <c r="F496" s="85"/>
      <c r="G496" s="85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66"/>
      <c r="BS496" s="66"/>
      <c r="BT496" s="66"/>
      <c r="BU496" s="66"/>
      <c r="BV496" s="66"/>
      <c r="BW496" s="66"/>
      <c r="BX496" s="66"/>
      <c r="BY496" s="66"/>
      <c r="BZ496" s="66"/>
    </row>
    <row r="497" spans="1:78" ht="15" hidden="1" customHeight="1">
      <c r="A497" s="66"/>
      <c r="B497" s="66"/>
      <c r="C497" s="66"/>
      <c r="D497" s="66"/>
      <c r="E497" s="85"/>
      <c r="F497" s="85"/>
      <c r="G497" s="85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66"/>
      <c r="BS497" s="66"/>
      <c r="BT497" s="66"/>
      <c r="BU497" s="66"/>
      <c r="BV497" s="66"/>
      <c r="BW497" s="66"/>
      <c r="BX497" s="66"/>
      <c r="BY497" s="66"/>
      <c r="BZ497" s="66"/>
    </row>
    <row r="498" spans="1:78" ht="15" hidden="1" customHeight="1">
      <c r="A498" s="66"/>
      <c r="B498" s="66"/>
      <c r="C498" s="66"/>
      <c r="D498" s="66"/>
      <c r="E498" s="85"/>
      <c r="F498" s="85"/>
      <c r="G498" s="85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</row>
    <row r="499" spans="1:78" ht="15" hidden="1" customHeight="1">
      <c r="A499" s="66"/>
      <c r="B499" s="66"/>
      <c r="C499" s="66"/>
      <c r="D499" s="66"/>
      <c r="E499" s="85"/>
      <c r="F499" s="85"/>
      <c r="G499" s="85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66"/>
      <c r="BS499" s="66"/>
      <c r="BT499" s="66"/>
      <c r="BU499" s="66"/>
      <c r="BV499" s="66"/>
      <c r="BW499" s="66"/>
      <c r="BX499" s="66"/>
      <c r="BY499" s="66"/>
      <c r="BZ499" s="66"/>
    </row>
    <row r="500" spans="1:78" ht="15" hidden="1" customHeight="1">
      <c r="A500" s="66"/>
      <c r="B500" s="66"/>
      <c r="C500" s="66"/>
      <c r="D500" s="66"/>
      <c r="E500" s="85"/>
      <c r="F500" s="85"/>
      <c r="G500" s="85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66"/>
      <c r="BS500" s="66"/>
      <c r="BT500" s="66"/>
      <c r="BU500" s="66"/>
      <c r="BV500" s="66"/>
      <c r="BW500" s="66"/>
      <c r="BX500" s="66"/>
      <c r="BY500" s="66"/>
      <c r="BZ500" s="66"/>
    </row>
    <row r="501" spans="1:78" ht="15" hidden="1" customHeight="1">
      <c r="A501" s="66"/>
      <c r="B501" s="66"/>
      <c r="C501" s="66"/>
      <c r="D501" s="66"/>
      <c r="E501" s="85"/>
      <c r="F501" s="85"/>
      <c r="G501" s="85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</row>
    <row r="502" spans="1:78" ht="15" hidden="1" customHeight="1">
      <c r="A502" s="66"/>
      <c r="B502" s="66"/>
      <c r="C502" s="66"/>
      <c r="D502" s="66"/>
      <c r="E502" s="85"/>
      <c r="F502" s="85"/>
      <c r="G502" s="85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66"/>
      <c r="BS502" s="66"/>
      <c r="BT502" s="66"/>
      <c r="BU502" s="66"/>
      <c r="BV502" s="66"/>
      <c r="BW502" s="66"/>
      <c r="BX502" s="66"/>
      <c r="BY502" s="66"/>
      <c r="BZ502" s="66"/>
    </row>
    <row r="503" spans="1:78" ht="15" hidden="1" customHeight="1">
      <c r="A503" s="66"/>
      <c r="B503" s="66"/>
      <c r="C503" s="66"/>
      <c r="D503" s="66"/>
      <c r="E503" s="85"/>
      <c r="F503" s="85"/>
      <c r="G503" s="85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</row>
    <row r="504" spans="1:78" ht="15" hidden="1" customHeight="1">
      <c r="A504" s="66"/>
      <c r="B504" s="66"/>
      <c r="C504" s="66"/>
      <c r="D504" s="66"/>
      <c r="E504" s="85"/>
      <c r="F504" s="85"/>
      <c r="G504" s="85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  <c r="BL504" s="66"/>
      <c r="BM504" s="66"/>
      <c r="BN504" s="66"/>
      <c r="BO504" s="66"/>
      <c r="BP504" s="66"/>
      <c r="BQ504" s="66"/>
      <c r="BR504" s="66"/>
      <c r="BS504" s="66"/>
      <c r="BT504" s="66"/>
      <c r="BU504" s="66"/>
      <c r="BV504" s="66"/>
      <c r="BW504" s="66"/>
      <c r="BX504" s="66"/>
      <c r="BY504" s="66"/>
      <c r="BZ504" s="66"/>
    </row>
    <row r="505" spans="1:78" ht="15" hidden="1" customHeight="1">
      <c r="A505" s="66"/>
      <c r="B505" s="66"/>
      <c r="C505" s="66"/>
      <c r="D505" s="66"/>
      <c r="E505" s="85"/>
      <c r="F505" s="85"/>
      <c r="G505" s="85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  <c r="BL505" s="66"/>
      <c r="BM505" s="66"/>
      <c r="BN505" s="66"/>
      <c r="BO505" s="66"/>
      <c r="BP505" s="66"/>
      <c r="BQ505" s="66"/>
      <c r="BR505" s="66"/>
      <c r="BS505" s="66"/>
      <c r="BT505" s="66"/>
      <c r="BU505" s="66"/>
      <c r="BV505" s="66"/>
      <c r="BW505" s="66"/>
      <c r="BX505" s="66"/>
      <c r="BY505" s="66"/>
      <c r="BZ505" s="66"/>
    </row>
    <row r="506" spans="1:78" ht="15" hidden="1" customHeight="1">
      <c r="A506" s="66"/>
      <c r="B506" s="66"/>
      <c r="C506" s="66"/>
      <c r="D506" s="66"/>
      <c r="E506" s="85"/>
      <c r="F506" s="85"/>
      <c r="G506" s="85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</row>
    <row r="507" spans="1:78" ht="15" hidden="1" customHeight="1">
      <c r="A507" s="66"/>
      <c r="B507" s="66"/>
      <c r="C507" s="66"/>
      <c r="D507" s="66"/>
      <c r="E507" s="85"/>
      <c r="F507" s="85"/>
      <c r="G507" s="85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  <c r="BL507" s="66"/>
      <c r="BM507" s="66"/>
      <c r="BN507" s="66"/>
      <c r="BO507" s="66"/>
      <c r="BP507" s="66"/>
      <c r="BQ507" s="66"/>
      <c r="BR507" s="66"/>
      <c r="BS507" s="66"/>
      <c r="BT507" s="66"/>
      <c r="BU507" s="66"/>
      <c r="BV507" s="66"/>
      <c r="BW507" s="66"/>
      <c r="BX507" s="66"/>
      <c r="BY507" s="66"/>
      <c r="BZ507" s="66"/>
    </row>
    <row r="508" spans="1:78" ht="15" hidden="1" customHeight="1">
      <c r="A508" s="66"/>
      <c r="B508" s="66"/>
      <c r="C508" s="66"/>
      <c r="D508" s="66"/>
      <c r="E508" s="85"/>
      <c r="F508" s="85"/>
      <c r="G508" s="85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</row>
    <row r="509" spans="1:78" ht="15" hidden="1" customHeight="1">
      <c r="A509" s="66"/>
      <c r="B509" s="66"/>
      <c r="C509" s="66"/>
      <c r="D509" s="66"/>
      <c r="E509" s="85"/>
      <c r="F509" s="85"/>
      <c r="G509" s="85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</row>
    <row r="510" spans="1:78" ht="15" hidden="1" customHeight="1">
      <c r="A510" s="66"/>
      <c r="B510" s="66"/>
      <c r="C510" s="66"/>
      <c r="D510" s="66"/>
      <c r="E510" s="85"/>
      <c r="F510" s="85"/>
      <c r="G510" s="85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  <c r="BL510" s="66"/>
      <c r="BM510" s="66"/>
      <c r="BN510" s="66"/>
      <c r="BO510" s="66"/>
      <c r="BP510" s="66"/>
      <c r="BQ510" s="66"/>
      <c r="BR510" s="66"/>
      <c r="BS510" s="66"/>
      <c r="BT510" s="66"/>
      <c r="BU510" s="66"/>
      <c r="BV510" s="66"/>
      <c r="BW510" s="66"/>
      <c r="BX510" s="66"/>
      <c r="BY510" s="66"/>
      <c r="BZ510" s="66"/>
    </row>
    <row r="511" spans="1:78" ht="15" hidden="1" customHeight="1">
      <c r="A511" s="66"/>
      <c r="B511" s="66"/>
      <c r="C511" s="66"/>
      <c r="D511" s="66"/>
      <c r="E511" s="85"/>
      <c r="F511" s="85"/>
      <c r="G511" s="85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</row>
    <row r="512" spans="1:78" ht="15" hidden="1" customHeight="1">
      <c r="A512" s="66"/>
      <c r="B512" s="66"/>
      <c r="C512" s="66"/>
      <c r="D512" s="66"/>
      <c r="E512" s="85"/>
      <c r="F512" s="85"/>
      <c r="G512" s="85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  <c r="BL512" s="66"/>
      <c r="BM512" s="66"/>
      <c r="BN512" s="66"/>
      <c r="BO512" s="66"/>
      <c r="BP512" s="66"/>
      <c r="BQ512" s="66"/>
      <c r="BR512" s="66"/>
      <c r="BS512" s="66"/>
      <c r="BT512" s="66"/>
      <c r="BU512" s="66"/>
      <c r="BV512" s="66"/>
      <c r="BW512" s="66"/>
      <c r="BX512" s="66"/>
      <c r="BY512" s="66"/>
      <c r="BZ512" s="66"/>
    </row>
    <row r="513" spans="1:78" ht="15" hidden="1" customHeight="1">
      <c r="A513" s="66"/>
      <c r="B513" s="66"/>
      <c r="C513" s="66"/>
      <c r="D513" s="66"/>
      <c r="E513" s="85"/>
      <c r="F513" s="85"/>
      <c r="G513" s="85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  <c r="BL513" s="66"/>
      <c r="BM513" s="66"/>
      <c r="BN513" s="66"/>
      <c r="BO513" s="66"/>
      <c r="BP513" s="66"/>
      <c r="BQ513" s="66"/>
      <c r="BR513" s="66"/>
      <c r="BS513" s="66"/>
      <c r="BT513" s="66"/>
      <c r="BU513" s="66"/>
      <c r="BV513" s="66"/>
      <c r="BW513" s="66"/>
      <c r="BX513" s="66"/>
      <c r="BY513" s="66"/>
      <c r="BZ513" s="66"/>
    </row>
    <row r="514" spans="1:78" ht="15" hidden="1" customHeight="1">
      <c r="A514" s="66"/>
      <c r="B514" s="66"/>
      <c r="C514" s="66"/>
      <c r="D514" s="66"/>
      <c r="E514" s="85"/>
      <c r="F514" s="85"/>
      <c r="G514" s="85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  <c r="BL514" s="66"/>
      <c r="BM514" s="66"/>
      <c r="BN514" s="66"/>
      <c r="BO514" s="66"/>
      <c r="BP514" s="66"/>
      <c r="BQ514" s="66"/>
      <c r="BR514" s="66"/>
      <c r="BS514" s="66"/>
      <c r="BT514" s="66"/>
      <c r="BU514" s="66"/>
      <c r="BV514" s="66"/>
      <c r="BW514" s="66"/>
      <c r="BX514" s="66"/>
      <c r="BY514" s="66"/>
      <c r="BZ514" s="66"/>
    </row>
    <row r="515" spans="1:78" ht="15" hidden="1" customHeight="1">
      <c r="A515" s="66"/>
      <c r="B515" s="66"/>
      <c r="C515" s="66"/>
      <c r="D515" s="66"/>
      <c r="E515" s="85"/>
      <c r="F515" s="85"/>
      <c r="G515" s="85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</row>
    <row r="516" spans="1:78" ht="15" hidden="1" customHeight="1">
      <c r="A516" s="66"/>
      <c r="B516" s="66"/>
      <c r="C516" s="66"/>
      <c r="D516" s="66"/>
      <c r="E516" s="85"/>
      <c r="F516" s="85"/>
      <c r="G516" s="85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</row>
    <row r="517" spans="1:78" ht="15" hidden="1" customHeight="1">
      <c r="A517" s="66"/>
      <c r="B517" s="66"/>
      <c r="C517" s="66"/>
      <c r="D517" s="66"/>
      <c r="E517" s="85"/>
      <c r="F517" s="85"/>
      <c r="G517" s="85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  <c r="BL517" s="66"/>
      <c r="BM517" s="66"/>
      <c r="BN517" s="66"/>
      <c r="BO517" s="66"/>
      <c r="BP517" s="66"/>
      <c r="BQ517" s="66"/>
      <c r="BR517" s="66"/>
      <c r="BS517" s="66"/>
      <c r="BT517" s="66"/>
      <c r="BU517" s="66"/>
      <c r="BV517" s="66"/>
      <c r="BW517" s="66"/>
      <c r="BX517" s="66"/>
      <c r="BY517" s="66"/>
      <c r="BZ517" s="66"/>
    </row>
    <row r="518" spans="1:78" ht="15" hidden="1" customHeight="1">
      <c r="A518" s="66"/>
      <c r="B518" s="66"/>
      <c r="C518" s="66"/>
      <c r="D518" s="66"/>
      <c r="E518" s="85"/>
      <c r="F518" s="85"/>
      <c r="G518" s="85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</row>
    <row r="519" spans="1:78" ht="15" hidden="1" customHeight="1">
      <c r="A519" s="66"/>
      <c r="B519" s="66"/>
      <c r="C519" s="66"/>
      <c r="D519" s="66"/>
      <c r="E519" s="85"/>
      <c r="F519" s="85"/>
      <c r="G519" s="85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  <c r="BL519" s="66"/>
      <c r="BM519" s="66"/>
      <c r="BN519" s="66"/>
      <c r="BO519" s="66"/>
      <c r="BP519" s="66"/>
      <c r="BQ519" s="66"/>
      <c r="BR519" s="66"/>
      <c r="BS519" s="66"/>
      <c r="BT519" s="66"/>
      <c r="BU519" s="66"/>
      <c r="BV519" s="66"/>
      <c r="BW519" s="66"/>
      <c r="BX519" s="66"/>
      <c r="BY519" s="66"/>
      <c r="BZ519" s="66"/>
    </row>
    <row r="520" spans="1:78" ht="15" hidden="1" customHeight="1">
      <c r="A520" s="66"/>
      <c r="B520" s="66"/>
      <c r="C520" s="66"/>
      <c r="D520" s="66"/>
      <c r="E520" s="85"/>
      <c r="F520" s="85"/>
      <c r="G520" s="85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  <c r="BL520" s="66"/>
      <c r="BM520" s="66"/>
      <c r="BN520" s="66"/>
      <c r="BO520" s="66"/>
      <c r="BP520" s="66"/>
      <c r="BQ520" s="66"/>
      <c r="BR520" s="66"/>
      <c r="BS520" s="66"/>
      <c r="BT520" s="66"/>
      <c r="BU520" s="66"/>
      <c r="BV520" s="66"/>
      <c r="BW520" s="66"/>
      <c r="BX520" s="66"/>
      <c r="BY520" s="66"/>
      <c r="BZ520" s="66"/>
    </row>
    <row r="521" spans="1:78" ht="15" hidden="1" customHeight="1">
      <c r="A521" s="66"/>
      <c r="B521" s="66"/>
      <c r="C521" s="66"/>
      <c r="D521" s="66"/>
      <c r="E521" s="85"/>
      <c r="F521" s="85"/>
      <c r="G521" s="85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  <c r="BL521" s="66"/>
      <c r="BM521" s="66"/>
      <c r="BN521" s="66"/>
      <c r="BO521" s="66"/>
      <c r="BP521" s="66"/>
      <c r="BQ521" s="66"/>
      <c r="BR521" s="66"/>
      <c r="BS521" s="66"/>
      <c r="BT521" s="66"/>
      <c r="BU521" s="66"/>
      <c r="BV521" s="66"/>
      <c r="BW521" s="66"/>
      <c r="BX521" s="66"/>
      <c r="BY521" s="66"/>
      <c r="BZ521" s="66"/>
    </row>
    <row r="522" spans="1:78" ht="15" hidden="1" customHeight="1">
      <c r="A522" s="66"/>
      <c r="B522" s="66"/>
      <c r="C522" s="66"/>
      <c r="D522" s="66"/>
      <c r="E522" s="85"/>
      <c r="F522" s="85"/>
      <c r="G522" s="85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  <c r="BL522" s="66"/>
      <c r="BM522" s="66"/>
      <c r="BN522" s="66"/>
      <c r="BO522" s="66"/>
      <c r="BP522" s="66"/>
      <c r="BQ522" s="66"/>
      <c r="BR522" s="66"/>
      <c r="BS522" s="66"/>
      <c r="BT522" s="66"/>
      <c r="BU522" s="66"/>
      <c r="BV522" s="66"/>
      <c r="BW522" s="66"/>
      <c r="BX522" s="66"/>
      <c r="BY522" s="66"/>
      <c r="BZ522" s="66"/>
    </row>
    <row r="523" spans="1:78" ht="15" hidden="1" customHeight="1">
      <c r="A523" s="66"/>
      <c r="B523" s="66"/>
      <c r="C523" s="66"/>
      <c r="D523" s="66"/>
      <c r="E523" s="85"/>
      <c r="F523" s="85"/>
      <c r="G523" s="85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  <c r="BL523" s="66"/>
      <c r="BM523" s="66"/>
      <c r="BN523" s="66"/>
      <c r="BO523" s="66"/>
      <c r="BP523" s="66"/>
      <c r="BQ523" s="66"/>
      <c r="BR523" s="66"/>
      <c r="BS523" s="66"/>
      <c r="BT523" s="66"/>
      <c r="BU523" s="66"/>
      <c r="BV523" s="66"/>
      <c r="BW523" s="66"/>
      <c r="BX523" s="66"/>
      <c r="BY523" s="66"/>
      <c r="BZ523" s="66"/>
    </row>
    <row r="524" spans="1:78" ht="15" hidden="1" customHeight="1">
      <c r="A524" s="66"/>
      <c r="B524" s="66"/>
      <c r="C524" s="66"/>
      <c r="D524" s="66"/>
      <c r="E524" s="85"/>
      <c r="F524" s="85"/>
      <c r="G524" s="85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  <c r="BL524" s="66"/>
      <c r="BM524" s="66"/>
      <c r="BN524" s="66"/>
      <c r="BO524" s="66"/>
      <c r="BP524" s="66"/>
      <c r="BQ524" s="66"/>
      <c r="BR524" s="66"/>
      <c r="BS524" s="66"/>
      <c r="BT524" s="66"/>
      <c r="BU524" s="66"/>
      <c r="BV524" s="66"/>
      <c r="BW524" s="66"/>
      <c r="BX524" s="66"/>
      <c r="BY524" s="66"/>
      <c r="BZ524" s="66"/>
    </row>
    <row r="525" spans="1:78" ht="15" hidden="1" customHeight="1">
      <c r="A525" s="66"/>
      <c r="B525" s="66"/>
      <c r="C525" s="66"/>
      <c r="D525" s="66"/>
      <c r="E525" s="85"/>
      <c r="F525" s="85"/>
      <c r="G525" s="85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  <c r="BL525" s="66"/>
      <c r="BM525" s="66"/>
      <c r="BN525" s="66"/>
      <c r="BO525" s="66"/>
      <c r="BP525" s="66"/>
      <c r="BQ525" s="66"/>
      <c r="BR525" s="66"/>
      <c r="BS525" s="66"/>
      <c r="BT525" s="66"/>
      <c r="BU525" s="66"/>
      <c r="BV525" s="66"/>
      <c r="BW525" s="66"/>
      <c r="BX525" s="66"/>
      <c r="BY525" s="66"/>
      <c r="BZ525" s="66"/>
    </row>
    <row r="526" spans="1:78" ht="15" hidden="1" customHeight="1">
      <c r="A526" s="66"/>
      <c r="B526" s="66"/>
      <c r="C526" s="66"/>
      <c r="D526" s="66"/>
      <c r="E526" s="85"/>
      <c r="F526" s="85"/>
      <c r="G526" s="85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  <c r="BL526" s="66"/>
      <c r="BM526" s="66"/>
      <c r="BN526" s="66"/>
      <c r="BO526" s="66"/>
      <c r="BP526" s="66"/>
      <c r="BQ526" s="66"/>
      <c r="BR526" s="66"/>
      <c r="BS526" s="66"/>
      <c r="BT526" s="66"/>
      <c r="BU526" s="66"/>
      <c r="BV526" s="66"/>
      <c r="BW526" s="66"/>
      <c r="BX526" s="66"/>
      <c r="BY526" s="66"/>
      <c r="BZ526" s="66"/>
    </row>
    <row r="527" spans="1:78" ht="15" hidden="1" customHeight="1">
      <c r="A527" s="66"/>
      <c r="B527" s="66"/>
      <c r="C527" s="66"/>
      <c r="D527" s="66"/>
      <c r="E527" s="85"/>
      <c r="F527" s="85"/>
      <c r="G527" s="85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  <c r="BL527" s="66"/>
      <c r="BM527" s="66"/>
      <c r="BN527" s="66"/>
      <c r="BO527" s="66"/>
      <c r="BP527" s="66"/>
      <c r="BQ527" s="66"/>
      <c r="BR527" s="66"/>
      <c r="BS527" s="66"/>
      <c r="BT527" s="66"/>
      <c r="BU527" s="66"/>
      <c r="BV527" s="66"/>
      <c r="BW527" s="66"/>
      <c r="BX527" s="66"/>
      <c r="BY527" s="66"/>
      <c r="BZ527" s="66"/>
    </row>
    <row r="528" spans="1:78" ht="15" hidden="1" customHeight="1">
      <c r="A528" s="66"/>
      <c r="B528" s="66"/>
      <c r="C528" s="66"/>
      <c r="D528" s="66"/>
      <c r="E528" s="85"/>
      <c r="F528" s="85"/>
      <c r="G528" s="85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</row>
    <row r="529" spans="1:78" ht="15" hidden="1" customHeight="1">
      <c r="A529" s="66"/>
      <c r="B529" s="66"/>
      <c r="C529" s="66"/>
      <c r="D529" s="66"/>
      <c r="E529" s="85"/>
      <c r="F529" s="85"/>
      <c r="G529" s="85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</row>
    <row r="530" spans="1:78" ht="15" hidden="1" customHeight="1">
      <c r="A530" s="66"/>
      <c r="B530" s="66"/>
      <c r="C530" s="66"/>
      <c r="D530" s="66"/>
      <c r="E530" s="85"/>
      <c r="F530" s="85"/>
      <c r="G530" s="85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  <c r="BL530" s="66"/>
      <c r="BM530" s="66"/>
      <c r="BN530" s="66"/>
      <c r="BO530" s="66"/>
      <c r="BP530" s="66"/>
      <c r="BQ530" s="66"/>
      <c r="BR530" s="66"/>
      <c r="BS530" s="66"/>
      <c r="BT530" s="66"/>
      <c r="BU530" s="66"/>
      <c r="BV530" s="66"/>
      <c r="BW530" s="66"/>
      <c r="BX530" s="66"/>
      <c r="BY530" s="66"/>
      <c r="BZ530" s="66"/>
    </row>
    <row r="531" spans="1:78" ht="15" hidden="1" customHeight="1">
      <c r="A531" s="66"/>
      <c r="B531" s="66"/>
      <c r="C531" s="66"/>
      <c r="D531" s="66"/>
      <c r="E531" s="85"/>
      <c r="F531" s="85"/>
      <c r="G531" s="85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  <c r="BL531" s="66"/>
      <c r="BM531" s="66"/>
      <c r="BN531" s="66"/>
      <c r="BO531" s="66"/>
      <c r="BP531" s="66"/>
      <c r="BQ531" s="66"/>
      <c r="BR531" s="66"/>
      <c r="BS531" s="66"/>
      <c r="BT531" s="66"/>
      <c r="BU531" s="66"/>
      <c r="BV531" s="66"/>
      <c r="BW531" s="66"/>
      <c r="BX531" s="66"/>
      <c r="BY531" s="66"/>
      <c r="BZ531" s="66"/>
    </row>
    <row r="532" spans="1:78" ht="15" hidden="1" customHeight="1">
      <c r="A532" s="66"/>
      <c r="B532" s="66"/>
      <c r="C532" s="66"/>
      <c r="D532" s="66"/>
      <c r="E532" s="85"/>
      <c r="F532" s="85"/>
      <c r="G532" s="85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  <c r="BL532" s="66"/>
      <c r="BM532" s="66"/>
      <c r="BN532" s="66"/>
      <c r="BO532" s="66"/>
      <c r="BP532" s="66"/>
      <c r="BQ532" s="66"/>
      <c r="BR532" s="66"/>
      <c r="BS532" s="66"/>
      <c r="BT532" s="66"/>
      <c r="BU532" s="66"/>
      <c r="BV532" s="66"/>
      <c r="BW532" s="66"/>
      <c r="BX532" s="66"/>
      <c r="BY532" s="66"/>
      <c r="BZ532" s="66"/>
    </row>
    <row r="533" spans="1:78" ht="15" hidden="1" customHeight="1">
      <c r="A533" s="66"/>
      <c r="B533" s="66"/>
      <c r="C533" s="66"/>
      <c r="D533" s="66"/>
      <c r="E533" s="85"/>
      <c r="F533" s="85"/>
      <c r="G533" s="85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  <c r="BL533" s="66"/>
      <c r="BM533" s="66"/>
      <c r="BN533" s="66"/>
      <c r="BO533" s="66"/>
      <c r="BP533" s="66"/>
      <c r="BQ533" s="66"/>
      <c r="BR533" s="66"/>
      <c r="BS533" s="66"/>
      <c r="BT533" s="66"/>
      <c r="BU533" s="66"/>
      <c r="BV533" s="66"/>
      <c r="BW533" s="66"/>
      <c r="BX533" s="66"/>
      <c r="BY533" s="66"/>
      <c r="BZ533" s="66"/>
    </row>
    <row r="534" spans="1:78" ht="15" hidden="1" customHeight="1">
      <c r="A534" s="66"/>
      <c r="B534" s="66"/>
      <c r="C534" s="66"/>
      <c r="D534" s="66"/>
      <c r="E534" s="85"/>
      <c r="F534" s="85"/>
      <c r="G534" s="85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  <c r="BL534" s="66"/>
      <c r="BM534" s="66"/>
      <c r="BN534" s="66"/>
      <c r="BO534" s="66"/>
      <c r="BP534" s="66"/>
      <c r="BQ534" s="66"/>
      <c r="BR534" s="66"/>
      <c r="BS534" s="66"/>
      <c r="BT534" s="66"/>
      <c r="BU534" s="66"/>
      <c r="BV534" s="66"/>
      <c r="BW534" s="66"/>
      <c r="BX534" s="66"/>
      <c r="BY534" s="66"/>
      <c r="BZ534" s="66"/>
    </row>
    <row r="535" spans="1:78" ht="15" hidden="1" customHeight="1">
      <c r="A535" s="66"/>
      <c r="B535" s="66"/>
      <c r="C535" s="66"/>
      <c r="D535" s="66"/>
      <c r="E535" s="85"/>
      <c r="F535" s="85"/>
      <c r="G535" s="85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  <c r="BL535" s="66"/>
      <c r="BM535" s="66"/>
      <c r="BN535" s="66"/>
      <c r="BO535" s="66"/>
      <c r="BP535" s="66"/>
      <c r="BQ535" s="66"/>
      <c r="BR535" s="66"/>
      <c r="BS535" s="66"/>
      <c r="BT535" s="66"/>
      <c r="BU535" s="66"/>
      <c r="BV535" s="66"/>
      <c r="BW535" s="66"/>
      <c r="BX535" s="66"/>
      <c r="BY535" s="66"/>
      <c r="BZ535" s="66"/>
    </row>
    <row r="536" spans="1:78" ht="15" hidden="1" customHeight="1">
      <c r="A536" s="66"/>
      <c r="B536" s="66"/>
      <c r="C536" s="66"/>
      <c r="D536" s="66"/>
      <c r="E536" s="85"/>
      <c r="F536" s="85"/>
      <c r="G536" s="85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  <c r="BL536" s="66"/>
      <c r="BM536" s="66"/>
      <c r="BN536" s="66"/>
      <c r="BO536" s="66"/>
      <c r="BP536" s="66"/>
      <c r="BQ536" s="66"/>
      <c r="BR536" s="66"/>
      <c r="BS536" s="66"/>
      <c r="BT536" s="66"/>
      <c r="BU536" s="66"/>
      <c r="BV536" s="66"/>
      <c r="BW536" s="66"/>
      <c r="BX536" s="66"/>
      <c r="BY536" s="66"/>
      <c r="BZ536" s="66"/>
    </row>
    <row r="537" spans="1:78" ht="15" hidden="1" customHeight="1">
      <c r="A537" s="66"/>
      <c r="B537" s="66"/>
      <c r="C537" s="66"/>
      <c r="D537" s="66"/>
      <c r="E537" s="85"/>
      <c r="F537" s="85"/>
      <c r="G537" s="85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  <c r="BL537" s="66"/>
      <c r="BM537" s="66"/>
      <c r="BN537" s="66"/>
      <c r="BO537" s="66"/>
      <c r="BP537" s="66"/>
      <c r="BQ537" s="66"/>
      <c r="BR537" s="66"/>
      <c r="BS537" s="66"/>
      <c r="BT537" s="66"/>
      <c r="BU537" s="66"/>
      <c r="BV537" s="66"/>
      <c r="BW537" s="66"/>
      <c r="BX537" s="66"/>
      <c r="BY537" s="66"/>
      <c r="BZ537" s="66"/>
    </row>
    <row r="538" spans="1:78" ht="15" hidden="1" customHeight="1">
      <c r="A538" s="66"/>
      <c r="B538" s="66"/>
      <c r="C538" s="66"/>
      <c r="D538" s="66"/>
      <c r="E538" s="85"/>
      <c r="F538" s="85"/>
      <c r="G538" s="85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  <c r="BL538" s="66"/>
      <c r="BM538" s="66"/>
      <c r="BN538" s="66"/>
      <c r="BO538" s="66"/>
      <c r="BP538" s="66"/>
      <c r="BQ538" s="66"/>
      <c r="BR538" s="66"/>
      <c r="BS538" s="66"/>
      <c r="BT538" s="66"/>
      <c r="BU538" s="66"/>
      <c r="BV538" s="66"/>
      <c r="BW538" s="66"/>
      <c r="BX538" s="66"/>
      <c r="BY538" s="66"/>
      <c r="BZ538" s="66"/>
    </row>
    <row r="539" spans="1:78" ht="15" hidden="1" customHeight="1">
      <c r="A539" s="66"/>
      <c r="B539" s="66"/>
      <c r="C539" s="66"/>
      <c r="D539" s="66"/>
      <c r="E539" s="85"/>
      <c r="F539" s="85"/>
      <c r="G539" s="85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  <c r="BL539" s="66"/>
      <c r="BM539" s="66"/>
      <c r="BN539" s="66"/>
      <c r="BO539" s="66"/>
      <c r="BP539" s="66"/>
      <c r="BQ539" s="66"/>
      <c r="BR539" s="66"/>
      <c r="BS539" s="66"/>
      <c r="BT539" s="66"/>
      <c r="BU539" s="66"/>
      <c r="BV539" s="66"/>
      <c r="BW539" s="66"/>
      <c r="BX539" s="66"/>
      <c r="BY539" s="66"/>
      <c r="BZ539" s="66"/>
    </row>
    <row r="540" spans="1:78" ht="15" hidden="1" customHeight="1">
      <c r="A540" s="66"/>
      <c r="B540" s="66"/>
      <c r="C540" s="66"/>
      <c r="D540" s="66"/>
      <c r="E540" s="85"/>
      <c r="F540" s="85"/>
      <c r="G540" s="85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  <c r="BL540" s="66"/>
      <c r="BM540" s="66"/>
      <c r="BN540" s="66"/>
      <c r="BO540" s="66"/>
      <c r="BP540" s="66"/>
      <c r="BQ540" s="66"/>
      <c r="BR540" s="66"/>
      <c r="BS540" s="66"/>
      <c r="BT540" s="66"/>
      <c r="BU540" s="66"/>
      <c r="BV540" s="66"/>
      <c r="BW540" s="66"/>
      <c r="BX540" s="66"/>
      <c r="BY540" s="66"/>
      <c r="BZ540" s="66"/>
    </row>
    <row r="541" spans="1:78" ht="15" hidden="1" customHeight="1">
      <c r="A541" s="66"/>
      <c r="B541" s="66"/>
      <c r="C541" s="66"/>
      <c r="D541" s="66"/>
      <c r="E541" s="85"/>
      <c r="F541" s="85"/>
      <c r="G541" s="85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  <c r="BL541" s="66"/>
      <c r="BM541" s="66"/>
      <c r="BN541" s="66"/>
      <c r="BO541" s="66"/>
      <c r="BP541" s="66"/>
      <c r="BQ541" s="66"/>
      <c r="BR541" s="66"/>
      <c r="BS541" s="66"/>
      <c r="BT541" s="66"/>
      <c r="BU541" s="66"/>
      <c r="BV541" s="66"/>
      <c r="BW541" s="66"/>
      <c r="BX541" s="66"/>
      <c r="BY541" s="66"/>
      <c r="BZ541" s="66"/>
    </row>
    <row r="542" spans="1:78" ht="15" hidden="1" customHeight="1">
      <c r="A542" s="66"/>
      <c r="B542" s="66"/>
      <c r="C542" s="66"/>
      <c r="D542" s="66"/>
      <c r="E542" s="85"/>
      <c r="F542" s="85"/>
      <c r="G542" s="85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  <c r="BL542" s="66"/>
      <c r="BM542" s="66"/>
      <c r="BN542" s="66"/>
      <c r="BO542" s="66"/>
      <c r="BP542" s="66"/>
      <c r="BQ542" s="66"/>
      <c r="BR542" s="66"/>
      <c r="BS542" s="66"/>
      <c r="BT542" s="66"/>
      <c r="BU542" s="66"/>
      <c r="BV542" s="66"/>
      <c r="BW542" s="66"/>
      <c r="BX542" s="66"/>
      <c r="BY542" s="66"/>
      <c r="BZ542" s="66"/>
    </row>
    <row r="543" spans="1:78" ht="15" hidden="1" customHeight="1">
      <c r="A543" s="66"/>
      <c r="B543" s="66"/>
      <c r="C543" s="66"/>
      <c r="D543" s="66"/>
      <c r="E543" s="85"/>
      <c r="F543" s="85"/>
      <c r="G543" s="85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  <c r="BL543" s="66"/>
      <c r="BM543" s="66"/>
      <c r="BN543" s="66"/>
      <c r="BO543" s="66"/>
      <c r="BP543" s="66"/>
      <c r="BQ543" s="66"/>
      <c r="BR543" s="66"/>
      <c r="BS543" s="66"/>
      <c r="BT543" s="66"/>
      <c r="BU543" s="66"/>
      <c r="BV543" s="66"/>
      <c r="BW543" s="66"/>
      <c r="BX543" s="66"/>
      <c r="BY543" s="66"/>
      <c r="BZ543" s="66"/>
    </row>
    <row r="544" spans="1:78" ht="15" hidden="1" customHeight="1">
      <c r="A544" s="66"/>
      <c r="B544" s="66"/>
      <c r="C544" s="66"/>
      <c r="D544" s="66"/>
      <c r="E544" s="85"/>
      <c r="F544" s="85"/>
      <c r="G544" s="85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</row>
    <row r="545" spans="1:78" ht="15" hidden="1" customHeight="1">
      <c r="A545" s="66"/>
      <c r="B545" s="66"/>
      <c r="C545" s="66"/>
      <c r="D545" s="66"/>
      <c r="E545" s="85"/>
      <c r="F545" s="85"/>
      <c r="G545" s="85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  <c r="BL545" s="66"/>
      <c r="BM545" s="66"/>
      <c r="BN545" s="66"/>
      <c r="BO545" s="66"/>
      <c r="BP545" s="66"/>
      <c r="BQ545" s="66"/>
      <c r="BR545" s="66"/>
      <c r="BS545" s="66"/>
      <c r="BT545" s="66"/>
      <c r="BU545" s="66"/>
      <c r="BV545" s="66"/>
      <c r="BW545" s="66"/>
      <c r="BX545" s="66"/>
      <c r="BY545" s="66"/>
      <c r="BZ545" s="66"/>
    </row>
    <row r="546" spans="1:78" ht="15" hidden="1" customHeight="1">
      <c r="A546" s="66"/>
      <c r="B546" s="66"/>
      <c r="C546" s="66"/>
      <c r="D546" s="66"/>
      <c r="E546" s="85"/>
      <c r="F546" s="85"/>
      <c r="G546" s="85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  <c r="BL546" s="66"/>
      <c r="BM546" s="66"/>
      <c r="BN546" s="66"/>
      <c r="BO546" s="66"/>
      <c r="BP546" s="66"/>
      <c r="BQ546" s="66"/>
      <c r="BR546" s="66"/>
      <c r="BS546" s="66"/>
      <c r="BT546" s="66"/>
      <c r="BU546" s="66"/>
      <c r="BV546" s="66"/>
      <c r="BW546" s="66"/>
      <c r="BX546" s="66"/>
      <c r="BY546" s="66"/>
      <c r="BZ546" s="66"/>
    </row>
    <row r="547" spans="1:78" ht="15" hidden="1" customHeight="1">
      <c r="A547" s="66"/>
      <c r="B547" s="66"/>
      <c r="C547" s="66"/>
      <c r="D547" s="66"/>
      <c r="E547" s="85"/>
      <c r="F547" s="85"/>
      <c r="G547" s="85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  <c r="BL547" s="66"/>
      <c r="BM547" s="66"/>
      <c r="BN547" s="66"/>
      <c r="BO547" s="66"/>
      <c r="BP547" s="66"/>
      <c r="BQ547" s="66"/>
      <c r="BR547" s="66"/>
      <c r="BS547" s="66"/>
      <c r="BT547" s="66"/>
      <c r="BU547" s="66"/>
      <c r="BV547" s="66"/>
      <c r="BW547" s="66"/>
      <c r="BX547" s="66"/>
      <c r="BY547" s="66"/>
      <c r="BZ547" s="66"/>
    </row>
    <row r="548" spans="1:78" ht="15" hidden="1" customHeight="1">
      <c r="A548" s="66"/>
      <c r="B548" s="66"/>
      <c r="C548" s="66"/>
      <c r="D548" s="66"/>
      <c r="E548" s="85"/>
      <c r="F548" s="85"/>
      <c r="G548" s="85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  <c r="BL548" s="66"/>
      <c r="BM548" s="66"/>
      <c r="BN548" s="66"/>
      <c r="BO548" s="66"/>
      <c r="BP548" s="66"/>
      <c r="BQ548" s="66"/>
      <c r="BR548" s="66"/>
      <c r="BS548" s="66"/>
      <c r="BT548" s="66"/>
      <c r="BU548" s="66"/>
      <c r="BV548" s="66"/>
      <c r="BW548" s="66"/>
      <c r="BX548" s="66"/>
      <c r="BY548" s="66"/>
      <c r="BZ548" s="66"/>
    </row>
    <row r="549" spans="1:78" ht="15" hidden="1" customHeight="1">
      <c r="A549" s="66"/>
      <c r="B549" s="66"/>
      <c r="C549" s="66"/>
      <c r="D549" s="66"/>
      <c r="E549" s="85"/>
      <c r="F549" s="85"/>
      <c r="G549" s="85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  <c r="BL549" s="66"/>
      <c r="BM549" s="66"/>
      <c r="BN549" s="66"/>
      <c r="BO549" s="66"/>
      <c r="BP549" s="66"/>
      <c r="BQ549" s="66"/>
      <c r="BR549" s="66"/>
      <c r="BS549" s="66"/>
      <c r="BT549" s="66"/>
      <c r="BU549" s="66"/>
      <c r="BV549" s="66"/>
      <c r="BW549" s="66"/>
      <c r="BX549" s="66"/>
      <c r="BY549" s="66"/>
      <c r="BZ549" s="66"/>
    </row>
    <row r="550" spans="1:78" ht="15" hidden="1" customHeight="1">
      <c r="A550" s="66"/>
      <c r="B550" s="66"/>
      <c r="C550" s="66"/>
      <c r="D550" s="66"/>
      <c r="E550" s="85"/>
      <c r="F550" s="85"/>
      <c r="G550" s="85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  <c r="BL550" s="66"/>
      <c r="BM550" s="66"/>
      <c r="BN550" s="66"/>
      <c r="BO550" s="66"/>
      <c r="BP550" s="66"/>
      <c r="BQ550" s="66"/>
      <c r="BR550" s="66"/>
      <c r="BS550" s="66"/>
      <c r="BT550" s="66"/>
      <c r="BU550" s="66"/>
      <c r="BV550" s="66"/>
      <c r="BW550" s="66"/>
      <c r="BX550" s="66"/>
      <c r="BY550" s="66"/>
      <c r="BZ550" s="66"/>
    </row>
    <row r="551" spans="1:78" ht="15" hidden="1" customHeight="1">
      <c r="A551" s="66"/>
      <c r="B551" s="66"/>
      <c r="C551" s="66"/>
      <c r="D551" s="66"/>
      <c r="E551" s="85"/>
      <c r="F551" s="85"/>
      <c r="G551" s="85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  <c r="BL551" s="66"/>
      <c r="BM551" s="66"/>
      <c r="BN551" s="66"/>
      <c r="BO551" s="66"/>
      <c r="BP551" s="66"/>
      <c r="BQ551" s="66"/>
      <c r="BR551" s="66"/>
      <c r="BS551" s="66"/>
      <c r="BT551" s="66"/>
      <c r="BU551" s="66"/>
      <c r="BV551" s="66"/>
      <c r="BW551" s="66"/>
      <c r="BX551" s="66"/>
      <c r="BY551" s="66"/>
      <c r="BZ551" s="66"/>
    </row>
    <row r="552" spans="1:78" ht="15" hidden="1" customHeight="1">
      <c r="A552" s="66"/>
      <c r="B552" s="66"/>
      <c r="C552" s="66"/>
      <c r="D552" s="66"/>
      <c r="E552" s="85"/>
      <c r="F552" s="85"/>
      <c r="G552" s="85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  <c r="BL552" s="66"/>
      <c r="BM552" s="66"/>
      <c r="BN552" s="66"/>
      <c r="BO552" s="66"/>
      <c r="BP552" s="66"/>
      <c r="BQ552" s="66"/>
      <c r="BR552" s="66"/>
      <c r="BS552" s="66"/>
      <c r="BT552" s="66"/>
      <c r="BU552" s="66"/>
      <c r="BV552" s="66"/>
      <c r="BW552" s="66"/>
      <c r="BX552" s="66"/>
      <c r="BY552" s="66"/>
      <c r="BZ552" s="66"/>
    </row>
    <row r="553" spans="1:78" ht="15" hidden="1" customHeight="1">
      <c r="A553" s="66"/>
      <c r="B553" s="66"/>
      <c r="C553" s="66"/>
      <c r="D553" s="66"/>
      <c r="E553" s="85"/>
      <c r="F553" s="85"/>
      <c r="G553" s="85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  <c r="BL553" s="66"/>
      <c r="BM553" s="66"/>
      <c r="BN553" s="66"/>
      <c r="BO553" s="66"/>
      <c r="BP553" s="66"/>
      <c r="BQ553" s="66"/>
      <c r="BR553" s="66"/>
      <c r="BS553" s="66"/>
      <c r="BT553" s="66"/>
      <c r="BU553" s="66"/>
      <c r="BV553" s="66"/>
      <c r="BW553" s="66"/>
      <c r="BX553" s="66"/>
      <c r="BY553" s="66"/>
      <c r="BZ553" s="66"/>
    </row>
    <row r="554" spans="1:78" ht="15" hidden="1" customHeight="1">
      <c r="A554" s="66"/>
      <c r="B554" s="66"/>
      <c r="C554" s="66"/>
      <c r="D554" s="66"/>
      <c r="E554" s="85"/>
      <c r="F554" s="85"/>
      <c r="G554" s="85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  <c r="BL554" s="66"/>
      <c r="BM554" s="66"/>
      <c r="BN554" s="66"/>
      <c r="BO554" s="66"/>
      <c r="BP554" s="66"/>
      <c r="BQ554" s="66"/>
      <c r="BR554" s="66"/>
      <c r="BS554" s="66"/>
      <c r="BT554" s="66"/>
      <c r="BU554" s="66"/>
      <c r="BV554" s="66"/>
      <c r="BW554" s="66"/>
      <c r="BX554" s="66"/>
      <c r="BY554" s="66"/>
      <c r="BZ554" s="66"/>
    </row>
    <row r="555" spans="1:78" ht="15" hidden="1" customHeight="1">
      <c r="A555" s="66"/>
      <c r="B555" s="66"/>
      <c r="C555" s="66"/>
      <c r="D555" s="66"/>
      <c r="E555" s="85"/>
      <c r="F555" s="85"/>
      <c r="G555" s="85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  <c r="BL555" s="66"/>
      <c r="BM555" s="66"/>
      <c r="BN555" s="66"/>
      <c r="BO555" s="66"/>
      <c r="BP555" s="66"/>
      <c r="BQ555" s="66"/>
      <c r="BR555" s="66"/>
      <c r="BS555" s="66"/>
      <c r="BT555" s="66"/>
      <c r="BU555" s="66"/>
      <c r="BV555" s="66"/>
      <c r="BW555" s="66"/>
      <c r="BX555" s="66"/>
      <c r="BY555" s="66"/>
      <c r="BZ555" s="66"/>
    </row>
    <row r="556" spans="1:78" ht="15" hidden="1" customHeight="1">
      <c r="A556" s="66"/>
      <c r="B556" s="66"/>
      <c r="C556" s="66"/>
      <c r="D556" s="66"/>
      <c r="E556" s="85"/>
      <c r="F556" s="85"/>
      <c r="G556" s="85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</row>
    <row r="557" spans="1:78" ht="15" hidden="1" customHeight="1">
      <c r="A557" s="66"/>
      <c r="B557" s="66"/>
      <c r="C557" s="66"/>
      <c r="D557" s="66"/>
      <c r="E557" s="85"/>
      <c r="F557" s="85"/>
      <c r="G557" s="85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  <c r="BL557" s="66"/>
      <c r="BM557" s="66"/>
      <c r="BN557" s="66"/>
      <c r="BO557" s="66"/>
      <c r="BP557" s="66"/>
      <c r="BQ557" s="66"/>
      <c r="BR557" s="66"/>
      <c r="BS557" s="66"/>
      <c r="BT557" s="66"/>
      <c r="BU557" s="66"/>
      <c r="BV557" s="66"/>
      <c r="BW557" s="66"/>
      <c r="BX557" s="66"/>
      <c r="BY557" s="66"/>
      <c r="BZ557" s="66"/>
    </row>
    <row r="558" spans="1:78" ht="15" hidden="1" customHeight="1">
      <c r="A558" s="66"/>
      <c r="B558" s="66"/>
      <c r="C558" s="66"/>
      <c r="D558" s="66"/>
      <c r="E558" s="85"/>
      <c r="F558" s="85"/>
      <c r="G558" s="85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  <c r="BL558" s="66"/>
      <c r="BM558" s="66"/>
      <c r="BN558" s="66"/>
      <c r="BO558" s="66"/>
      <c r="BP558" s="66"/>
      <c r="BQ558" s="66"/>
      <c r="BR558" s="66"/>
      <c r="BS558" s="66"/>
      <c r="BT558" s="66"/>
      <c r="BU558" s="66"/>
      <c r="BV558" s="66"/>
      <c r="BW558" s="66"/>
      <c r="BX558" s="66"/>
      <c r="BY558" s="66"/>
      <c r="BZ558" s="66"/>
    </row>
    <row r="559" spans="1:78" ht="15" hidden="1" customHeight="1">
      <c r="A559" s="66"/>
      <c r="B559" s="66"/>
      <c r="C559" s="66"/>
      <c r="D559" s="66"/>
      <c r="E559" s="85"/>
      <c r="F559" s="85"/>
      <c r="G559" s="85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  <c r="BL559" s="66"/>
      <c r="BM559" s="66"/>
      <c r="BN559" s="66"/>
      <c r="BO559" s="66"/>
      <c r="BP559" s="66"/>
      <c r="BQ559" s="66"/>
      <c r="BR559" s="66"/>
      <c r="BS559" s="66"/>
      <c r="BT559" s="66"/>
      <c r="BU559" s="66"/>
      <c r="BV559" s="66"/>
      <c r="BW559" s="66"/>
      <c r="BX559" s="66"/>
      <c r="BY559" s="66"/>
      <c r="BZ559" s="66"/>
    </row>
    <row r="560" spans="1:78" ht="15" hidden="1" customHeight="1">
      <c r="A560" s="66"/>
      <c r="B560" s="66"/>
      <c r="C560" s="66"/>
      <c r="D560" s="66"/>
      <c r="E560" s="85"/>
      <c r="F560" s="85"/>
      <c r="G560" s="85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  <c r="BL560" s="66"/>
      <c r="BM560" s="66"/>
      <c r="BN560" s="66"/>
      <c r="BO560" s="66"/>
      <c r="BP560" s="66"/>
      <c r="BQ560" s="66"/>
      <c r="BR560" s="66"/>
      <c r="BS560" s="66"/>
      <c r="BT560" s="66"/>
      <c r="BU560" s="66"/>
      <c r="BV560" s="66"/>
      <c r="BW560" s="66"/>
      <c r="BX560" s="66"/>
      <c r="BY560" s="66"/>
      <c r="BZ560" s="66"/>
    </row>
    <row r="561" spans="1:78" ht="15" hidden="1" customHeight="1">
      <c r="A561" s="66"/>
      <c r="B561" s="66"/>
      <c r="C561" s="66"/>
      <c r="D561" s="66"/>
      <c r="E561" s="85"/>
      <c r="F561" s="85"/>
      <c r="G561" s="85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  <c r="BL561" s="66"/>
      <c r="BM561" s="66"/>
      <c r="BN561" s="66"/>
      <c r="BO561" s="66"/>
      <c r="BP561" s="66"/>
      <c r="BQ561" s="66"/>
      <c r="BR561" s="66"/>
      <c r="BS561" s="66"/>
      <c r="BT561" s="66"/>
      <c r="BU561" s="66"/>
      <c r="BV561" s="66"/>
      <c r="BW561" s="66"/>
      <c r="BX561" s="66"/>
      <c r="BY561" s="66"/>
      <c r="BZ561" s="66"/>
    </row>
    <row r="562" spans="1:78" ht="15" hidden="1" customHeight="1">
      <c r="A562" s="66"/>
      <c r="B562" s="66"/>
      <c r="C562" s="66"/>
      <c r="D562" s="66"/>
      <c r="E562" s="85"/>
      <c r="F562" s="85"/>
      <c r="G562" s="85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  <c r="BL562" s="66"/>
      <c r="BM562" s="66"/>
      <c r="BN562" s="66"/>
      <c r="BO562" s="66"/>
      <c r="BP562" s="66"/>
      <c r="BQ562" s="66"/>
      <c r="BR562" s="66"/>
      <c r="BS562" s="66"/>
      <c r="BT562" s="66"/>
      <c r="BU562" s="66"/>
      <c r="BV562" s="66"/>
      <c r="BW562" s="66"/>
      <c r="BX562" s="66"/>
      <c r="BY562" s="66"/>
      <c r="BZ562" s="66"/>
    </row>
    <row r="563" spans="1:78" ht="15" hidden="1" customHeight="1">
      <c r="A563" s="66"/>
      <c r="B563" s="66"/>
      <c r="C563" s="66"/>
      <c r="D563" s="66"/>
      <c r="E563" s="85"/>
      <c r="F563" s="85"/>
      <c r="G563" s="85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  <c r="BL563" s="66"/>
      <c r="BM563" s="66"/>
      <c r="BN563" s="66"/>
      <c r="BO563" s="66"/>
      <c r="BP563" s="66"/>
      <c r="BQ563" s="66"/>
      <c r="BR563" s="66"/>
      <c r="BS563" s="66"/>
      <c r="BT563" s="66"/>
      <c r="BU563" s="66"/>
      <c r="BV563" s="66"/>
      <c r="BW563" s="66"/>
      <c r="BX563" s="66"/>
      <c r="BY563" s="66"/>
      <c r="BZ563" s="66"/>
    </row>
    <row r="564" spans="1:78" ht="15" hidden="1" customHeight="1">
      <c r="A564" s="66"/>
      <c r="B564" s="66"/>
      <c r="C564" s="66"/>
      <c r="D564" s="66"/>
      <c r="E564" s="85"/>
      <c r="F564" s="85"/>
      <c r="G564" s="85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  <c r="BL564" s="66"/>
      <c r="BM564" s="66"/>
      <c r="BN564" s="66"/>
      <c r="BO564" s="66"/>
      <c r="BP564" s="66"/>
      <c r="BQ564" s="66"/>
      <c r="BR564" s="66"/>
      <c r="BS564" s="66"/>
      <c r="BT564" s="66"/>
      <c r="BU564" s="66"/>
      <c r="BV564" s="66"/>
      <c r="BW564" s="66"/>
      <c r="BX564" s="66"/>
      <c r="BY564" s="66"/>
      <c r="BZ564" s="66"/>
    </row>
    <row r="565" spans="1:78" ht="15" hidden="1" customHeight="1">
      <c r="A565" s="66"/>
      <c r="B565" s="66"/>
      <c r="C565" s="66"/>
      <c r="D565" s="66"/>
      <c r="E565" s="85"/>
      <c r="F565" s="85"/>
      <c r="G565" s="85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  <c r="BL565" s="66"/>
      <c r="BM565" s="66"/>
      <c r="BN565" s="66"/>
      <c r="BO565" s="66"/>
      <c r="BP565" s="66"/>
      <c r="BQ565" s="66"/>
      <c r="BR565" s="66"/>
      <c r="BS565" s="66"/>
      <c r="BT565" s="66"/>
      <c r="BU565" s="66"/>
      <c r="BV565" s="66"/>
      <c r="BW565" s="66"/>
      <c r="BX565" s="66"/>
      <c r="BY565" s="66"/>
      <c r="BZ565" s="66"/>
    </row>
    <row r="566" spans="1:78" ht="15" hidden="1" customHeight="1">
      <c r="A566" s="66"/>
      <c r="B566" s="66"/>
      <c r="C566" s="66"/>
      <c r="D566" s="66"/>
      <c r="E566" s="85"/>
      <c r="F566" s="85"/>
      <c r="G566" s="85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  <c r="BL566" s="66"/>
      <c r="BM566" s="66"/>
      <c r="BN566" s="66"/>
      <c r="BO566" s="66"/>
      <c r="BP566" s="66"/>
      <c r="BQ566" s="66"/>
      <c r="BR566" s="66"/>
      <c r="BS566" s="66"/>
      <c r="BT566" s="66"/>
      <c r="BU566" s="66"/>
      <c r="BV566" s="66"/>
      <c r="BW566" s="66"/>
      <c r="BX566" s="66"/>
      <c r="BY566" s="66"/>
      <c r="BZ566" s="66"/>
    </row>
    <row r="567" spans="1:78" ht="15" hidden="1" customHeight="1">
      <c r="A567" s="66"/>
      <c r="B567" s="66"/>
      <c r="C567" s="66"/>
      <c r="D567" s="66"/>
      <c r="E567" s="85"/>
      <c r="F567" s="85"/>
      <c r="G567" s="85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  <c r="BL567" s="66"/>
      <c r="BM567" s="66"/>
      <c r="BN567" s="66"/>
      <c r="BO567" s="66"/>
      <c r="BP567" s="66"/>
      <c r="BQ567" s="66"/>
      <c r="BR567" s="66"/>
      <c r="BS567" s="66"/>
      <c r="BT567" s="66"/>
      <c r="BU567" s="66"/>
      <c r="BV567" s="66"/>
      <c r="BW567" s="66"/>
      <c r="BX567" s="66"/>
      <c r="BY567" s="66"/>
      <c r="BZ567" s="66"/>
    </row>
    <row r="568" spans="1:78" ht="15" hidden="1" customHeight="1">
      <c r="A568" s="66"/>
      <c r="B568" s="66"/>
      <c r="C568" s="66"/>
      <c r="D568" s="66"/>
      <c r="E568" s="85"/>
      <c r="F568" s="85"/>
      <c r="G568" s="85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  <c r="BL568" s="66"/>
      <c r="BM568" s="66"/>
      <c r="BN568" s="66"/>
      <c r="BO568" s="66"/>
      <c r="BP568" s="66"/>
      <c r="BQ568" s="66"/>
      <c r="BR568" s="66"/>
      <c r="BS568" s="66"/>
      <c r="BT568" s="66"/>
      <c r="BU568" s="66"/>
      <c r="BV568" s="66"/>
      <c r="BW568" s="66"/>
      <c r="BX568" s="66"/>
      <c r="BY568" s="66"/>
      <c r="BZ568" s="66"/>
    </row>
    <row r="569" spans="1:78" ht="15" hidden="1" customHeight="1">
      <c r="A569" s="66"/>
      <c r="B569" s="66"/>
      <c r="C569" s="66"/>
      <c r="D569" s="66"/>
      <c r="E569" s="85"/>
      <c r="F569" s="85"/>
      <c r="G569" s="85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  <c r="BL569" s="66"/>
      <c r="BM569" s="66"/>
      <c r="BN569" s="66"/>
      <c r="BO569" s="66"/>
      <c r="BP569" s="66"/>
      <c r="BQ569" s="66"/>
      <c r="BR569" s="66"/>
      <c r="BS569" s="66"/>
      <c r="BT569" s="66"/>
      <c r="BU569" s="66"/>
      <c r="BV569" s="66"/>
      <c r="BW569" s="66"/>
      <c r="BX569" s="66"/>
      <c r="BY569" s="66"/>
      <c r="BZ569" s="66"/>
    </row>
    <row r="570" spans="1:78" ht="15" hidden="1" customHeight="1">
      <c r="A570" s="66"/>
      <c r="B570" s="66"/>
      <c r="C570" s="66"/>
      <c r="D570" s="66"/>
      <c r="E570" s="85"/>
      <c r="F570" s="85"/>
      <c r="G570" s="85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</row>
    <row r="571" spans="1:78" ht="15" hidden="1" customHeight="1">
      <c r="A571" s="66"/>
      <c r="B571" s="66"/>
      <c r="C571" s="66"/>
      <c r="D571" s="66"/>
      <c r="E571" s="85"/>
      <c r="F571" s="85"/>
      <c r="G571" s="85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  <c r="BL571" s="66"/>
      <c r="BM571" s="66"/>
      <c r="BN571" s="66"/>
      <c r="BO571" s="66"/>
      <c r="BP571" s="66"/>
      <c r="BQ571" s="66"/>
      <c r="BR571" s="66"/>
      <c r="BS571" s="66"/>
      <c r="BT571" s="66"/>
      <c r="BU571" s="66"/>
      <c r="BV571" s="66"/>
      <c r="BW571" s="66"/>
      <c r="BX571" s="66"/>
      <c r="BY571" s="66"/>
      <c r="BZ571" s="66"/>
    </row>
    <row r="572" spans="1:78" ht="15" hidden="1" customHeight="1">
      <c r="A572" s="66"/>
      <c r="B572" s="66"/>
      <c r="C572" s="66"/>
      <c r="D572" s="66"/>
      <c r="E572" s="85"/>
      <c r="F572" s="85"/>
      <c r="G572" s="85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  <c r="BL572" s="66"/>
      <c r="BM572" s="66"/>
      <c r="BN572" s="66"/>
      <c r="BO572" s="66"/>
      <c r="BP572" s="66"/>
      <c r="BQ572" s="66"/>
      <c r="BR572" s="66"/>
      <c r="BS572" s="66"/>
      <c r="BT572" s="66"/>
      <c r="BU572" s="66"/>
      <c r="BV572" s="66"/>
      <c r="BW572" s="66"/>
      <c r="BX572" s="66"/>
      <c r="BY572" s="66"/>
      <c r="BZ572" s="66"/>
    </row>
    <row r="573" spans="1:78" ht="15" hidden="1" customHeight="1">
      <c r="A573" s="66"/>
      <c r="B573" s="66"/>
      <c r="C573" s="66"/>
      <c r="D573" s="66"/>
      <c r="E573" s="85"/>
      <c r="F573" s="85"/>
      <c r="G573" s="85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  <c r="BL573" s="66"/>
      <c r="BM573" s="66"/>
      <c r="BN573" s="66"/>
      <c r="BO573" s="66"/>
      <c r="BP573" s="66"/>
      <c r="BQ573" s="66"/>
      <c r="BR573" s="66"/>
      <c r="BS573" s="66"/>
      <c r="BT573" s="66"/>
      <c r="BU573" s="66"/>
      <c r="BV573" s="66"/>
      <c r="BW573" s="66"/>
      <c r="BX573" s="66"/>
      <c r="BY573" s="66"/>
      <c r="BZ573" s="66"/>
    </row>
    <row r="574" spans="1:78" ht="15" hidden="1" customHeight="1">
      <c r="A574" s="66"/>
      <c r="B574" s="66"/>
      <c r="C574" s="66"/>
      <c r="D574" s="66"/>
      <c r="E574" s="85"/>
      <c r="F574" s="85"/>
      <c r="G574" s="85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  <c r="BL574" s="66"/>
      <c r="BM574" s="66"/>
      <c r="BN574" s="66"/>
      <c r="BO574" s="66"/>
      <c r="BP574" s="66"/>
      <c r="BQ574" s="66"/>
      <c r="BR574" s="66"/>
      <c r="BS574" s="66"/>
      <c r="BT574" s="66"/>
      <c r="BU574" s="66"/>
      <c r="BV574" s="66"/>
      <c r="BW574" s="66"/>
      <c r="BX574" s="66"/>
      <c r="BY574" s="66"/>
      <c r="BZ574" s="66"/>
    </row>
    <row r="575" spans="1:78" ht="15" hidden="1" customHeight="1">
      <c r="A575" s="66"/>
      <c r="B575" s="66"/>
      <c r="C575" s="66"/>
      <c r="D575" s="66"/>
      <c r="E575" s="85"/>
      <c r="F575" s="85"/>
      <c r="G575" s="85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</row>
    <row r="576" spans="1:78" ht="15" hidden="1" customHeight="1">
      <c r="A576" s="66"/>
      <c r="B576" s="66"/>
      <c r="C576" s="66"/>
      <c r="D576" s="66"/>
      <c r="E576" s="85"/>
      <c r="F576" s="85"/>
      <c r="G576" s="85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</row>
    <row r="577" spans="1:78" ht="15" hidden="1" customHeight="1">
      <c r="A577" s="66"/>
      <c r="B577" s="66"/>
      <c r="C577" s="66"/>
      <c r="D577" s="66"/>
      <c r="E577" s="85"/>
      <c r="F577" s="85"/>
      <c r="G577" s="85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</row>
    <row r="578" spans="1:78" ht="15" hidden="1" customHeight="1">
      <c r="A578" s="66"/>
      <c r="B578" s="66"/>
      <c r="C578" s="66"/>
      <c r="D578" s="66"/>
      <c r="E578" s="85"/>
      <c r="F578" s="85"/>
      <c r="G578" s="85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  <c r="BL578" s="66"/>
      <c r="BM578" s="66"/>
      <c r="BN578" s="66"/>
      <c r="BO578" s="66"/>
      <c r="BP578" s="66"/>
      <c r="BQ578" s="66"/>
      <c r="BR578" s="66"/>
      <c r="BS578" s="66"/>
      <c r="BT578" s="66"/>
      <c r="BU578" s="66"/>
      <c r="BV578" s="66"/>
      <c r="BW578" s="66"/>
      <c r="BX578" s="66"/>
      <c r="BY578" s="66"/>
      <c r="BZ578" s="66"/>
    </row>
    <row r="579" spans="1:78" ht="15" hidden="1" customHeight="1">
      <c r="A579" s="66"/>
      <c r="B579" s="66"/>
      <c r="C579" s="66"/>
      <c r="D579" s="66"/>
      <c r="E579" s="85"/>
      <c r="F579" s="85"/>
      <c r="G579" s="85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</row>
    <row r="580" spans="1:78" ht="15" hidden="1" customHeight="1">
      <c r="A580" s="66"/>
      <c r="B580" s="66"/>
      <c r="C580" s="66"/>
      <c r="D580" s="66"/>
      <c r="E580" s="85"/>
      <c r="F580" s="85"/>
      <c r="G580" s="85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  <c r="BL580" s="66"/>
      <c r="BM580" s="66"/>
      <c r="BN580" s="66"/>
      <c r="BO580" s="66"/>
      <c r="BP580" s="66"/>
      <c r="BQ580" s="66"/>
      <c r="BR580" s="66"/>
      <c r="BS580" s="66"/>
      <c r="BT580" s="66"/>
      <c r="BU580" s="66"/>
      <c r="BV580" s="66"/>
      <c r="BW580" s="66"/>
      <c r="BX580" s="66"/>
      <c r="BY580" s="66"/>
      <c r="BZ580" s="66"/>
    </row>
    <row r="581" spans="1:78" ht="15" hidden="1" customHeight="1">
      <c r="A581" s="66"/>
      <c r="B581" s="66"/>
      <c r="C581" s="66"/>
      <c r="D581" s="66"/>
      <c r="E581" s="85"/>
      <c r="F581" s="85"/>
      <c r="G581" s="85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  <c r="BL581" s="66"/>
      <c r="BM581" s="66"/>
      <c r="BN581" s="66"/>
      <c r="BO581" s="66"/>
      <c r="BP581" s="66"/>
      <c r="BQ581" s="66"/>
      <c r="BR581" s="66"/>
      <c r="BS581" s="66"/>
      <c r="BT581" s="66"/>
      <c r="BU581" s="66"/>
      <c r="BV581" s="66"/>
      <c r="BW581" s="66"/>
      <c r="BX581" s="66"/>
      <c r="BY581" s="66"/>
      <c r="BZ581" s="66"/>
    </row>
    <row r="582" spans="1:78" ht="15" hidden="1" customHeight="1">
      <c r="A582" s="66"/>
      <c r="B582" s="66"/>
      <c r="C582" s="66"/>
      <c r="D582" s="66"/>
      <c r="E582" s="85"/>
      <c r="F582" s="85"/>
      <c r="G582" s="85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  <c r="BL582" s="66"/>
      <c r="BM582" s="66"/>
      <c r="BN582" s="66"/>
      <c r="BO582" s="66"/>
      <c r="BP582" s="66"/>
      <c r="BQ582" s="66"/>
      <c r="BR582" s="66"/>
      <c r="BS582" s="66"/>
      <c r="BT582" s="66"/>
      <c r="BU582" s="66"/>
      <c r="BV582" s="66"/>
      <c r="BW582" s="66"/>
      <c r="BX582" s="66"/>
      <c r="BY582" s="66"/>
      <c r="BZ582" s="66"/>
    </row>
    <row r="583" spans="1:78" ht="15" hidden="1" customHeight="1">
      <c r="A583" s="66"/>
      <c r="B583" s="66"/>
      <c r="C583" s="66"/>
      <c r="D583" s="66"/>
      <c r="E583" s="85"/>
      <c r="F583" s="85"/>
      <c r="G583" s="85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  <c r="BL583" s="66"/>
      <c r="BM583" s="66"/>
      <c r="BN583" s="66"/>
      <c r="BO583" s="66"/>
      <c r="BP583" s="66"/>
      <c r="BQ583" s="66"/>
      <c r="BR583" s="66"/>
      <c r="BS583" s="66"/>
      <c r="BT583" s="66"/>
      <c r="BU583" s="66"/>
      <c r="BV583" s="66"/>
      <c r="BW583" s="66"/>
      <c r="BX583" s="66"/>
      <c r="BY583" s="66"/>
      <c r="BZ583" s="66"/>
    </row>
    <row r="584" spans="1:78" ht="15" hidden="1" customHeight="1">
      <c r="A584" s="66"/>
      <c r="B584" s="66"/>
      <c r="C584" s="66"/>
      <c r="D584" s="66"/>
      <c r="E584" s="85"/>
      <c r="F584" s="85"/>
      <c r="G584" s="85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  <c r="BL584" s="66"/>
      <c r="BM584" s="66"/>
      <c r="BN584" s="66"/>
      <c r="BO584" s="66"/>
      <c r="BP584" s="66"/>
      <c r="BQ584" s="66"/>
      <c r="BR584" s="66"/>
      <c r="BS584" s="66"/>
      <c r="BT584" s="66"/>
      <c r="BU584" s="66"/>
      <c r="BV584" s="66"/>
      <c r="BW584" s="66"/>
      <c r="BX584" s="66"/>
      <c r="BY584" s="66"/>
      <c r="BZ584" s="66"/>
    </row>
    <row r="585" spans="1:78" ht="15" hidden="1" customHeight="1">
      <c r="A585" s="66"/>
      <c r="B585" s="66"/>
      <c r="C585" s="66"/>
      <c r="D585" s="66"/>
      <c r="E585" s="85"/>
      <c r="F585" s="85"/>
      <c r="G585" s="85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  <c r="BL585" s="66"/>
      <c r="BM585" s="66"/>
      <c r="BN585" s="66"/>
      <c r="BO585" s="66"/>
      <c r="BP585" s="66"/>
      <c r="BQ585" s="66"/>
      <c r="BR585" s="66"/>
      <c r="BS585" s="66"/>
      <c r="BT585" s="66"/>
      <c r="BU585" s="66"/>
      <c r="BV585" s="66"/>
      <c r="BW585" s="66"/>
      <c r="BX585" s="66"/>
      <c r="BY585" s="66"/>
      <c r="BZ585" s="66"/>
    </row>
    <row r="586" spans="1:78" ht="15" hidden="1" customHeight="1">
      <c r="A586" s="66"/>
      <c r="B586" s="66"/>
      <c r="C586" s="66"/>
      <c r="D586" s="66"/>
      <c r="E586" s="85"/>
      <c r="F586" s="85"/>
      <c r="G586" s="85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  <c r="BL586" s="66"/>
      <c r="BM586" s="66"/>
      <c r="BN586" s="66"/>
      <c r="BO586" s="66"/>
      <c r="BP586" s="66"/>
      <c r="BQ586" s="66"/>
      <c r="BR586" s="66"/>
      <c r="BS586" s="66"/>
      <c r="BT586" s="66"/>
      <c r="BU586" s="66"/>
      <c r="BV586" s="66"/>
      <c r="BW586" s="66"/>
      <c r="BX586" s="66"/>
      <c r="BY586" s="66"/>
      <c r="BZ586" s="66"/>
    </row>
    <row r="587" spans="1:78" ht="15" hidden="1" customHeight="1">
      <c r="A587" s="66"/>
      <c r="B587" s="66"/>
      <c r="C587" s="66"/>
      <c r="D587" s="66"/>
      <c r="E587" s="85"/>
      <c r="F587" s="85"/>
      <c r="G587" s="85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  <c r="BL587" s="66"/>
      <c r="BM587" s="66"/>
      <c r="BN587" s="66"/>
      <c r="BO587" s="66"/>
      <c r="BP587" s="66"/>
      <c r="BQ587" s="66"/>
      <c r="BR587" s="66"/>
      <c r="BS587" s="66"/>
      <c r="BT587" s="66"/>
      <c r="BU587" s="66"/>
      <c r="BV587" s="66"/>
      <c r="BW587" s="66"/>
      <c r="BX587" s="66"/>
      <c r="BY587" s="66"/>
      <c r="BZ587" s="66"/>
    </row>
    <row r="588" spans="1:78" ht="15" hidden="1" customHeight="1">
      <c r="A588" s="66"/>
      <c r="B588" s="66"/>
      <c r="C588" s="66"/>
      <c r="D588" s="66"/>
      <c r="E588" s="85"/>
      <c r="F588" s="85"/>
      <c r="G588" s="85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  <c r="BL588" s="66"/>
      <c r="BM588" s="66"/>
      <c r="BN588" s="66"/>
      <c r="BO588" s="66"/>
      <c r="BP588" s="66"/>
      <c r="BQ588" s="66"/>
      <c r="BR588" s="66"/>
      <c r="BS588" s="66"/>
      <c r="BT588" s="66"/>
      <c r="BU588" s="66"/>
      <c r="BV588" s="66"/>
      <c r="BW588" s="66"/>
      <c r="BX588" s="66"/>
      <c r="BY588" s="66"/>
      <c r="BZ588" s="66"/>
    </row>
    <row r="589" spans="1:78" ht="15" hidden="1" customHeight="1">
      <c r="A589" s="66"/>
      <c r="B589" s="66"/>
      <c r="C589" s="66"/>
      <c r="D589" s="66"/>
      <c r="E589" s="85"/>
      <c r="F589" s="85"/>
      <c r="G589" s="85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</row>
    <row r="590" spans="1:78" ht="15" hidden="1" customHeight="1">
      <c r="A590" s="66"/>
      <c r="B590" s="66"/>
      <c r="C590" s="66"/>
      <c r="D590" s="66"/>
      <c r="E590" s="85"/>
      <c r="F590" s="85"/>
      <c r="G590" s="85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  <c r="BL590" s="66"/>
      <c r="BM590" s="66"/>
      <c r="BN590" s="66"/>
      <c r="BO590" s="66"/>
      <c r="BP590" s="66"/>
      <c r="BQ590" s="66"/>
      <c r="BR590" s="66"/>
      <c r="BS590" s="66"/>
      <c r="BT590" s="66"/>
      <c r="BU590" s="66"/>
      <c r="BV590" s="66"/>
      <c r="BW590" s="66"/>
      <c r="BX590" s="66"/>
      <c r="BY590" s="66"/>
      <c r="BZ590" s="66"/>
    </row>
    <row r="591" spans="1:78" ht="15" hidden="1" customHeight="1">
      <c r="A591" s="66"/>
      <c r="B591" s="66"/>
      <c r="C591" s="66"/>
      <c r="D591" s="66"/>
      <c r="E591" s="85"/>
      <c r="F591" s="85"/>
      <c r="G591" s="85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</row>
    <row r="592" spans="1:78" ht="15" hidden="1" customHeight="1">
      <c r="A592" s="66"/>
      <c r="B592" s="66"/>
      <c r="C592" s="66"/>
      <c r="D592" s="66"/>
      <c r="E592" s="85"/>
      <c r="F592" s="85"/>
      <c r="G592" s="85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  <c r="BL592" s="66"/>
      <c r="BM592" s="66"/>
      <c r="BN592" s="66"/>
      <c r="BO592" s="66"/>
      <c r="BP592" s="66"/>
      <c r="BQ592" s="66"/>
      <c r="BR592" s="66"/>
      <c r="BS592" s="66"/>
      <c r="BT592" s="66"/>
      <c r="BU592" s="66"/>
      <c r="BV592" s="66"/>
      <c r="BW592" s="66"/>
      <c r="BX592" s="66"/>
      <c r="BY592" s="66"/>
      <c r="BZ592" s="66"/>
    </row>
    <row r="593" spans="1:78" ht="15" hidden="1" customHeight="1">
      <c r="A593" s="66"/>
      <c r="B593" s="66"/>
      <c r="C593" s="66"/>
      <c r="D593" s="66"/>
      <c r="E593" s="85"/>
      <c r="F593" s="85"/>
      <c r="G593" s="85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  <c r="BL593" s="66"/>
      <c r="BM593" s="66"/>
      <c r="BN593" s="66"/>
      <c r="BO593" s="66"/>
      <c r="BP593" s="66"/>
      <c r="BQ593" s="66"/>
      <c r="BR593" s="66"/>
      <c r="BS593" s="66"/>
      <c r="BT593" s="66"/>
      <c r="BU593" s="66"/>
      <c r="BV593" s="66"/>
      <c r="BW593" s="66"/>
      <c r="BX593" s="66"/>
      <c r="BY593" s="66"/>
      <c r="BZ593" s="66"/>
    </row>
    <row r="594" spans="1:78" ht="15" hidden="1" customHeight="1">
      <c r="A594" s="66"/>
      <c r="B594" s="66"/>
      <c r="C594" s="66"/>
      <c r="D594" s="66"/>
      <c r="E594" s="85"/>
      <c r="F594" s="85"/>
      <c r="G594" s="85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</row>
    <row r="595" spans="1:78" ht="15" hidden="1" customHeight="1">
      <c r="A595" s="66"/>
      <c r="B595" s="66"/>
      <c r="C595" s="66"/>
      <c r="D595" s="66"/>
      <c r="E595" s="85"/>
      <c r="F595" s="85"/>
      <c r="G595" s="85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  <c r="BL595" s="66"/>
      <c r="BM595" s="66"/>
      <c r="BN595" s="66"/>
      <c r="BO595" s="66"/>
      <c r="BP595" s="66"/>
      <c r="BQ595" s="66"/>
      <c r="BR595" s="66"/>
      <c r="BS595" s="66"/>
      <c r="BT595" s="66"/>
      <c r="BU595" s="66"/>
      <c r="BV595" s="66"/>
      <c r="BW595" s="66"/>
      <c r="BX595" s="66"/>
      <c r="BY595" s="66"/>
      <c r="BZ595" s="66"/>
    </row>
    <row r="596" spans="1:78" ht="15" hidden="1" customHeight="1">
      <c r="A596" s="66"/>
      <c r="B596" s="66"/>
      <c r="C596" s="66"/>
      <c r="D596" s="66"/>
      <c r="E596" s="85"/>
      <c r="F596" s="85"/>
      <c r="G596" s="85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</row>
    <row r="597" spans="1:78" ht="15" hidden="1" customHeight="1">
      <c r="A597" s="66"/>
      <c r="B597" s="66"/>
      <c r="C597" s="66"/>
      <c r="D597" s="66"/>
      <c r="E597" s="85"/>
      <c r="F597" s="85"/>
      <c r="G597" s="85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  <c r="BL597" s="66"/>
      <c r="BM597" s="66"/>
      <c r="BN597" s="66"/>
      <c r="BO597" s="66"/>
      <c r="BP597" s="66"/>
      <c r="BQ597" s="66"/>
      <c r="BR597" s="66"/>
      <c r="BS597" s="66"/>
      <c r="BT597" s="66"/>
      <c r="BU597" s="66"/>
      <c r="BV597" s="66"/>
      <c r="BW597" s="66"/>
      <c r="BX597" s="66"/>
      <c r="BY597" s="66"/>
      <c r="BZ597" s="66"/>
    </row>
    <row r="598" spans="1:78" ht="15" hidden="1" customHeight="1">
      <c r="A598" s="66"/>
      <c r="B598" s="66"/>
      <c r="C598" s="66"/>
      <c r="D598" s="66"/>
      <c r="E598" s="85"/>
      <c r="F598" s="85"/>
      <c r="G598" s="85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  <c r="BL598" s="66"/>
      <c r="BM598" s="66"/>
      <c r="BN598" s="66"/>
      <c r="BO598" s="66"/>
      <c r="BP598" s="66"/>
      <c r="BQ598" s="66"/>
      <c r="BR598" s="66"/>
      <c r="BS598" s="66"/>
      <c r="BT598" s="66"/>
      <c r="BU598" s="66"/>
      <c r="BV598" s="66"/>
      <c r="BW598" s="66"/>
      <c r="BX598" s="66"/>
      <c r="BY598" s="66"/>
      <c r="BZ598" s="66"/>
    </row>
    <row r="599" spans="1:78" ht="15" hidden="1" customHeight="1">
      <c r="A599" s="66"/>
      <c r="B599" s="66"/>
      <c r="C599" s="66"/>
      <c r="D599" s="66"/>
      <c r="E599" s="85"/>
      <c r="F599" s="85"/>
      <c r="G599" s="85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  <c r="BL599" s="66"/>
      <c r="BM599" s="66"/>
      <c r="BN599" s="66"/>
      <c r="BO599" s="66"/>
      <c r="BP599" s="66"/>
      <c r="BQ599" s="66"/>
      <c r="BR599" s="66"/>
      <c r="BS599" s="66"/>
      <c r="BT599" s="66"/>
      <c r="BU599" s="66"/>
      <c r="BV599" s="66"/>
      <c r="BW599" s="66"/>
      <c r="BX599" s="66"/>
      <c r="BY599" s="66"/>
      <c r="BZ599" s="66"/>
    </row>
    <row r="600" spans="1:78" ht="15" hidden="1" customHeight="1">
      <c r="A600" s="66"/>
      <c r="B600" s="66"/>
      <c r="C600" s="66"/>
      <c r="D600" s="66"/>
      <c r="E600" s="85"/>
      <c r="F600" s="85"/>
      <c r="G600" s="85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  <c r="BL600" s="66"/>
      <c r="BM600" s="66"/>
      <c r="BN600" s="66"/>
      <c r="BO600" s="66"/>
      <c r="BP600" s="66"/>
      <c r="BQ600" s="66"/>
      <c r="BR600" s="66"/>
      <c r="BS600" s="66"/>
      <c r="BT600" s="66"/>
      <c r="BU600" s="66"/>
      <c r="BV600" s="66"/>
      <c r="BW600" s="66"/>
      <c r="BX600" s="66"/>
      <c r="BY600" s="66"/>
      <c r="BZ600" s="66"/>
    </row>
    <row r="601" spans="1:78" ht="15" hidden="1" customHeight="1">
      <c r="A601" s="66"/>
      <c r="B601" s="66"/>
      <c r="C601" s="66"/>
      <c r="D601" s="66"/>
      <c r="E601" s="85"/>
      <c r="F601" s="85"/>
      <c r="G601" s="85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  <c r="BL601" s="66"/>
      <c r="BM601" s="66"/>
      <c r="BN601" s="66"/>
      <c r="BO601" s="66"/>
      <c r="BP601" s="66"/>
      <c r="BQ601" s="66"/>
      <c r="BR601" s="66"/>
      <c r="BS601" s="66"/>
      <c r="BT601" s="66"/>
      <c r="BU601" s="66"/>
      <c r="BV601" s="66"/>
      <c r="BW601" s="66"/>
      <c r="BX601" s="66"/>
      <c r="BY601" s="66"/>
      <c r="BZ601" s="66"/>
    </row>
    <row r="602" spans="1:78" ht="15" hidden="1" customHeight="1">
      <c r="A602" s="66"/>
      <c r="B602" s="66"/>
      <c r="C602" s="66"/>
      <c r="D602" s="66"/>
      <c r="E602" s="85"/>
      <c r="F602" s="85"/>
      <c r="G602" s="85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</row>
    <row r="603" spans="1:78" ht="15" hidden="1" customHeight="1">
      <c r="A603" s="66"/>
      <c r="B603" s="66"/>
      <c r="C603" s="66"/>
      <c r="D603" s="66"/>
      <c r="E603" s="85"/>
      <c r="F603" s="85"/>
      <c r="G603" s="85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  <c r="BL603" s="66"/>
      <c r="BM603" s="66"/>
      <c r="BN603" s="66"/>
      <c r="BO603" s="66"/>
      <c r="BP603" s="66"/>
      <c r="BQ603" s="66"/>
      <c r="BR603" s="66"/>
      <c r="BS603" s="66"/>
      <c r="BT603" s="66"/>
      <c r="BU603" s="66"/>
      <c r="BV603" s="66"/>
      <c r="BW603" s="66"/>
      <c r="BX603" s="66"/>
      <c r="BY603" s="66"/>
      <c r="BZ603" s="66"/>
    </row>
    <row r="604" spans="1:78" ht="15" hidden="1" customHeight="1">
      <c r="A604" s="66"/>
      <c r="B604" s="66"/>
      <c r="C604" s="66"/>
      <c r="D604" s="66"/>
      <c r="E604" s="85"/>
      <c r="F604" s="85"/>
      <c r="G604" s="85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  <c r="BL604" s="66"/>
      <c r="BM604" s="66"/>
      <c r="BN604" s="66"/>
      <c r="BO604" s="66"/>
      <c r="BP604" s="66"/>
      <c r="BQ604" s="66"/>
      <c r="BR604" s="66"/>
      <c r="BS604" s="66"/>
      <c r="BT604" s="66"/>
      <c r="BU604" s="66"/>
      <c r="BV604" s="66"/>
      <c r="BW604" s="66"/>
      <c r="BX604" s="66"/>
      <c r="BY604" s="66"/>
      <c r="BZ604" s="66"/>
    </row>
    <row r="605" spans="1:78" ht="15" hidden="1" customHeight="1">
      <c r="A605" s="66"/>
      <c r="B605" s="66"/>
      <c r="C605" s="66"/>
      <c r="D605" s="66"/>
      <c r="E605" s="85"/>
      <c r="F605" s="85"/>
      <c r="G605" s="85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  <c r="BL605" s="66"/>
      <c r="BM605" s="66"/>
      <c r="BN605" s="66"/>
      <c r="BO605" s="66"/>
      <c r="BP605" s="66"/>
      <c r="BQ605" s="66"/>
      <c r="BR605" s="66"/>
      <c r="BS605" s="66"/>
      <c r="BT605" s="66"/>
      <c r="BU605" s="66"/>
      <c r="BV605" s="66"/>
      <c r="BW605" s="66"/>
      <c r="BX605" s="66"/>
      <c r="BY605" s="66"/>
      <c r="BZ605" s="66"/>
    </row>
    <row r="606" spans="1:78" ht="15" hidden="1" customHeight="1">
      <c r="A606" s="66"/>
      <c r="B606" s="66"/>
      <c r="C606" s="66"/>
      <c r="D606" s="66"/>
      <c r="E606" s="85"/>
      <c r="F606" s="85"/>
      <c r="G606" s="85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  <c r="BL606" s="66"/>
      <c r="BM606" s="66"/>
      <c r="BN606" s="66"/>
      <c r="BO606" s="66"/>
      <c r="BP606" s="66"/>
      <c r="BQ606" s="66"/>
      <c r="BR606" s="66"/>
      <c r="BS606" s="66"/>
      <c r="BT606" s="66"/>
      <c r="BU606" s="66"/>
      <c r="BV606" s="66"/>
      <c r="BW606" s="66"/>
      <c r="BX606" s="66"/>
      <c r="BY606" s="66"/>
      <c r="BZ606" s="66"/>
    </row>
    <row r="607" spans="1:78" ht="15" hidden="1" customHeight="1">
      <c r="A607" s="66"/>
      <c r="B607" s="66"/>
      <c r="C607" s="66"/>
      <c r="D607" s="66"/>
      <c r="E607" s="85"/>
      <c r="F607" s="85"/>
      <c r="G607" s="85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  <c r="BL607" s="66"/>
      <c r="BM607" s="66"/>
      <c r="BN607" s="66"/>
      <c r="BO607" s="66"/>
      <c r="BP607" s="66"/>
      <c r="BQ607" s="66"/>
      <c r="BR607" s="66"/>
      <c r="BS607" s="66"/>
      <c r="BT607" s="66"/>
      <c r="BU607" s="66"/>
      <c r="BV607" s="66"/>
      <c r="BW607" s="66"/>
      <c r="BX607" s="66"/>
      <c r="BY607" s="66"/>
      <c r="BZ607" s="66"/>
    </row>
    <row r="608" spans="1:78" ht="15" hidden="1" customHeight="1">
      <c r="A608" s="66"/>
      <c r="B608" s="66"/>
      <c r="C608" s="66"/>
      <c r="D608" s="66"/>
      <c r="E608" s="85"/>
      <c r="F608" s="85"/>
      <c r="G608" s="85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</row>
    <row r="609" spans="1:78" ht="15" hidden="1" customHeight="1">
      <c r="A609" s="66"/>
      <c r="B609" s="66"/>
      <c r="C609" s="66"/>
      <c r="D609" s="66"/>
      <c r="E609" s="85"/>
      <c r="F609" s="85"/>
      <c r="G609" s="85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  <c r="BL609" s="66"/>
      <c r="BM609" s="66"/>
      <c r="BN609" s="66"/>
      <c r="BO609" s="66"/>
      <c r="BP609" s="66"/>
      <c r="BQ609" s="66"/>
      <c r="BR609" s="66"/>
      <c r="BS609" s="66"/>
      <c r="BT609" s="66"/>
      <c r="BU609" s="66"/>
      <c r="BV609" s="66"/>
      <c r="BW609" s="66"/>
      <c r="BX609" s="66"/>
      <c r="BY609" s="66"/>
      <c r="BZ609" s="66"/>
    </row>
    <row r="610" spans="1:78" ht="15" hidden="1" customHeight="1">
      <c r="A610" s="66"/>
      <c r="B610" s="66"/>
      <c r="C610" s="66"/>
      <c r="D610" s="66"/>
      <c r="E610" s="85"/>
      <c r="F610" s="85"/>
      <c r="G610" s="85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  <c r="BL610" s="66"/>
      <c r="BM610" s="66"/>
      <c r="BN610" s="66"/>
      <c r="BO610" s="66"/>
      <c r="BP610" s="66"/>
      <c r="BQ610" s="66"/>
      <c r="BR610" s="66"/>
      <c r="BS610" s="66"/>
      <c r="BT610" s="66"/>
      <c r="BU610" s="66"/>
      <c r="BV610" s="66"/>
      <c r="BW610" s="66"/>
      <c r="BX610" s="66"/>
      <c r="BY610" s="66"/>
      <c r="BZ610" s="66"/>
    </row>
    <row r="611" spans="1:78" ht="15" hidden="1" customHeight="1">
      <c r="A611" s="66"/>
      <c r="B611" s="66"/>
      <c r="C611" s="66"/>
      <c r="D611" s="66"/>
      <c r="E611" s="85"/>
      <c r="F611" s="85"/>
      <c r="G611" s="85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  <c r="BL611" s="66"/>
      <c r="BM611" s="66"/>
      <c r="BN611" s="66"/>
      <c r="BO611" s="66"/>
      <c r="BP611" s="66"/>
      <c r="BQ611" s="66"/>
      <c r="BR611" s="66"/>
      <c r="BS611" s="66"/>
      <c r="BT611" s="66"/>
      <c r="BU611" s="66"/>
      <c r="BV611" s="66"/>
      <c r="BW611" s="66"/>
      <c r="BX611" s="66"/>
      <c r="BY611" s="66"/>
      <c r="BZ611" s="66"/>
    </row>
    <row r="612" spans="1:78" ht="15" hidden="1" customHeight="1">
      <c r="A612" s="66"/>
      <c r="B612" s="66"/>
      <c r="C612" s="66"/>
      <c r="D612" s="66"/>
      <c r="E612" s="85"/>
      <c r="F612" s="85"/>
      <c r="G612" s="85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  <c r="BL612" s="66"/>
      <c r="BM612" s="66"/>
      <c r="BN612" s="66"/>
      <c r="BO612" s="66"/>
      <c r="BP612" s="66"/>
      <c r="BQ612" s="66"/>
      <c r="BR612" s="66"/>
      <c r="BS612" s="66"/>
      <c r="BT612" s="66"/>
      <c r="BU612" s="66"/>
      <c r="BV612" s="66"/>
      <c r="BW612" s="66"/>
      <c r="BX612" s="66"/>
      <c r="BY612" s="66"/>
      <c r="BZ612" s="66"/>
    </row>
    <row r="613" spans="1:78" ht="15" hidden="1" customHeight="1">
      <c r="A613" s="66"/>
      <c r="B613" s="66"/>
      <c r="C613" s="66"/>
      <c r="D613" s="66"/>
      <c r="E613" s="85"/>
      <c r="F613" s="85"/>
      <c r="G613" s="85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</row>
    <row r="614" spans="1:78" ht="15" hidden="1" customHeight="1">
      <c r="A614" s="66"/>
      <c r="B614" s="66"/>
      <c r="C614" s="66"/>
      <c r="D614" s="66"/>
      <c r="E614" s="85"/>
      <c r="F614" s="85"/>
      <c r="G614" s="85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  <c r="BL614" s="66"/>
      <c r="BM614" s="66"/>
      <c r="BN614" s="66"/>
      <c r="BO614" s="66"/>
      <c r="BP614" s="66"/>
      <c r="BQ614" s="66"/>
      <c r="BR614" s="66"/>
      <c r="BS614" s="66"/>
      <c r="BT614" s="66"/>
      <c r="BU614" s="66"/>
      <c r="BV614" s="66"/>
      <c r="BW614" s="66"/>
      <c r="BX614" s="66"/>
      <c r="BY614" s="66"/>
      <c r="BZ614" s="66"/>
    </row>
    <row r="615" spans="1:78" ht="15" hidden="1" customHeight="1">
      <c r="A615" s="66"/>
      <c r="B615" s="66"/>
      <c r="C615" s="66"/>
      <c r="D615" s="66"/>
      <c r="E615" s="85"/>
      <c r="F615" s="85"/>
      <c r="G615" s="85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  <c r="BL615" s="66"/>
      <c r="BM615" s="66"/>
      <c r="BN615" s="66"/>
      <c r="BO615" s="66"/>
      <c r="BP615" s="66"/>
      <c r="BQ615" s="66"/>
      <c r="BR615" s="66"/>
      <c r="BS615" s="66"/>
      <c r="BT615" s="66"/>
      <c r="BU615" s="66"/>
      <c r="BV615" s="66"/>
      <c r="BW615" s="66"/>
      <c r="BX615" s="66"/>
      <c r="BY615" s="66"/>
      <c r="BZ615" s="66"/>
    </row>
    <row r="616" spans="1:78" ht="15" hidden="1" customHeight="1">
      <c r="A616" s="66"/>
      <c r="B616" s="66"/>
      <c r="C616" s="66"/>
      <c r="D616" s="66"/>
      <c r="E616" s="85"/>
      <c r="F616" s="85"/>
      <c r="G616" s="85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</row>
    <row r="617" spans="1:78" ht="15" hidden="1" customHeight="1">
      <c r="A617" s="66"/>
      <c r="B617" s="66"/>
      <c r="C617" s="66"/>
      <c r="D617" s="66"/>
      <c r="E617" s="85"/>
      <c r="F617" s="85"/>
      <c r="G617" s="85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  <c r="BL617" s="66"/>
      <c r="BM617" s="66"/>
      <c r="BN617" s="66"/>
      <c r="BO617" s="66"/>
      <c r="BP617" s="66"/>
      <c r="BQ617" s="66"/>
      <c r="BR617" s="66"/>
      <c r="BS617" s="66"/>
      <c r="BT617" s="66"/>
      <c r="BU617" s="66"/>
      <c r="BV617" s="66"/>
      <c r="BW617" s="66"/>
      <c r="BX617" s="66"/>
      <c r="BY617" s="66"/>
      <c r="BZ617" s="66"/>
    </row>
    <row r="618" spans="1:78" ht="15" hidden="1" customHeight="1">
      <c r="A618" s="66"/>
      <c r="B618" s="66"/>
      <c r="C618" s="66"/>
      <c r="D618" s="66"/>
      <c r="E618" s="85"/>
      <c r="F618" s="85"/>
      <c r="G618" s="85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  <c r="BL618" s="66"/>
      <c r="BM618" s="66"/>
      <c r="BN618" s="66"/>
      <c r="BO618" s="66"/>
      <c r="BP618" s="66"/>
      <c r="BQ618" s="66"/>
      <c r="BR618" s="66"/>
      <c r="BS618" s="66"/>
      <c r="BT618" s="66"/>
      <c r="BU618" s="66"/>
      <c r="BV618" s="66"/>
      <c r="BW618" s="66"/>
      <c r="BX618" s="66"/>
      <c r="BY618" s="66"/>
      <c r="BZ618" s="66"/>
    </row>
    <row r="619" spans="1:78" ht="15" hidden="1" customHeight="1">
      <c r="A619" s="66"/>
      <c r="B619" s="66"/>
      <c r="C619" s="66"/>
      <c r="D619" s="66"/>
      <c r="E619" s="85"/>
      <c r="F619" s="85"/>
      <c r="G619" s="85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  <c r="BL619" s="66"/>
      <c r="BM619" s="66"/>
      <c r="BN619" s="66"/>
      <c r="BO619" s="66"/>
      <c r="BP619" s="66"/>
      <c r="BQ619" s="66"/>
      <c r="BR619" s="66"/>
      <c r="BS619" s="66"/>
      <c r="BT619" s="66"/>
      <c r="BU619" s="66"/>
      <c r="BV619" s="66"/>
      <c r="BW619" s="66"/>
      <c r="BX619" s="66"/>
      <c r="BY619" s="66"/>
      <c r="BZ619" s="66"/>
    </row>
    <row r="620" spans="1:78" ht="15" hidden="1" customHeight="1">
      <c r="A620" s="66"/>
      <c r="B620" s="66"/>
      <c r="C620" s="66"/>
      <c r="D620" s="66"/>
      <c r="E620" s="85"/>
      <c r="F620" s="85"/>
      <c r="G620" s="85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  <c r="BL620" s="66"/>
      <c r="BM620" s="66"/>
      <c r="BN620" s="66"/>
      <c r="BO620" s="66"/>
      <c r="BP620" s="66"/>
      <c r="BQ620" s="66"/>
      <c r="BR620" s="66"/>
      <c r="BS620" s="66"/>
      <c r="BT620" s="66"/>
      <c r="BU620" s="66"/>
      <c r="BV620" s="66"/>
      <c r="BW620" s="66"/>
      <c r="BX620" s="66"/>
      <c r="BY620" s="66"/>
      <c r="BZ620" s="66"/>
    </row>
    <row r="621" spans="1:78" ht="15" hidden="1" customHeight="1">
      <c r="A621" s="66"/>
      <c r="B621" s="66"/>
      <c r="C621" s="66"/>
      <c r="D621" s="66"/>
      <c r="E621" s="85"/>
      <c r="F621" s="85"/>
      <c r="G621" s="85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  <c r="BL621" s="66"/>
      <c r="BM621" s="66"/>
      <c r="BN621" s="66"/>
      <c r="BO621" s="66"/>
      <c r="BP621" s="66"/>
      <c r="BQ621" s="66"/>
      <c r="BR621" s="66"/>
      <c r="BS621" s="66"/>
      <c r="BT621" s="66"/>
      <c r="BU621" s="66"/>
      <c r="BV621" s="66"/>
      <c r="BW621" s="66"/>
      <c r="BX621" s="66"/>
      <c r="BY621" s="66"/>
      <c r="BZ621" s="66"/>
    </row>
    <row r="622" spans="1:78" ht="15" hidden="1" customHeight="1">
      <c r="A622" s="66"/>
      <c r="B622" s="66"/>
      <c r="C622" s="66"/>
      <c r="D622" s="66"/>
      <c r="E622" s="85"/>
      <c r="F622" s="85"/>
      <c r="G622" s="85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  <c r="BL622" s="66"/>
      <c r="BM622" s="66"/>
      <c r="BN622" s="66"/>
      <c r="BO622" s="66"/>
      <c r="BP622" s="66"/>
      <c r="BQ622" s="66"/>
      <c r="BR622" s="66"/>
      <c r="BS622" s="66"/>
      <c r="BT622" s="66"/>
      <c r="BU622" s="66"/>
      <c r="BV622" s="66"/>
      <c r="BW622" s="66"/>
      <c r="BX622" s="66"/>
      <c r="BY622" s="66"/>
      <c r="BZ622" s="66"/>
    </row>
    <row r="623" spans="1:78" ht="15" hidden="1" customHeight="1">
      <c r="A623" s="66"/>
      <c r="B623" s="66"/>
      <c r="C623" s="66"/>
      <c r="D623" s="66"/>
      <c r="E623" s="85"/>
      <c r="F623" s="85"/>
      <c r="G623" s="85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  <c r="BL623" s="66"/>
      <c r="BM623" s="66"/>
      <c r="BN623" s="66"/>
      <c r="BO623" s="66"/>
      <c r="BP623" s="66"/>
      <c r="BQ623" s="66"/>
      <c r="BR623" s="66"/>
      <c r="BS623" s="66"/>
      <c r="BT623" s="66"/>
      <c r="BU623" s="66"/>
      <c r="BV623" s="66"/>
      <c r="BW623" s="66"/>
      <c r="BX623" s="66"/>
      <c r="BY623" s="66"/>
      <c r="BZ623" s="66"/>
    </row>
    <row r="624" spans="1:78" ht="15" hidden="1" customHeight="1">
      <c r="A624" s="66"/>
      <c r="B624" s="66"/>
      <c r="C624" s="66"/>
      <c r="D624" s="66"/>
      <c r="E624" s="85"/>
      <c r="F624" s="85"/>
      <c r="G624" s="85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  <c r="BL624" s="66"/>
      <c r="BM624" s="66"/>
      <c r="BN624" s="66"/>
      <c r="BO624" s="66"/>
      <c r="BP624" s="66"/>
      <c r="BQ624" s="66"/>
      <c r="BR624" s="66"/>
      <c r="BS624" s="66"/>
      <c r="BT624" s="66"/>
      <c r="BU624" s="66"/>
      <c r="BV624" s="66"/>
      <c r="BW624" s="66"/>
      <c r="BX624" s="66"/>
      <c r="BY624" s="66"/>
      <c r="BZ624" s="66"/>
    </row>
    <row r="625" spans="1:78" ht="15" hidden="1" customHeight="1">
      <c r="A625" s="66"/>
      <c r="B625" s="66"/>
      <c r="C625" s="66"/>
      <c r="D625" s="66"/>
      <c r="E625" s="85"/>
      <c r="F625" s="85"/>
      <c r="G625" s="85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  <c r="BL625" s="66"/>
      <c r="BM625" s="66"/>
      <c r="BN625" s="66"/>
      <c r="BO625" s="66"/>
      <c r="BP625" s="66"/>
      <c r="BQ625" s="66"/>
      <c r="BR625" s="66"/>
      <c r="BS625" s="66"/>
      <c r="BT625" s="66"/>
      <c r="BU625" s="66"/>
      <c r="BV625" s="66"/>
      <c r="BW625" s="66"/>
      <c r="BX625" s="66"/>
      <c r="BY625" s="66"/>
      <c r="BZ625" s="66"/>
    </row>
    <row r="626" spans="1:78" ht="15" hidden="1" customHeight="1">
      <c r="A626" s="66"/>
      <c r="B626" s="66"/>
      <c r="C626" s="66"/>
      <c r="D626" s="66"/>
      <c r="E626" s="85"/>
      <c r="F626" s="85"/>
      <c r="G626" s="85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  <c r="BL626" s="66"/>
      <c r="BM626" s="66"/>
      <c r="BN626" s="66"/>
      <c r="BO626" s="66"/>
      <c r="BP626" s="66"/>
      <c r="BQ626" s="66"/>
      <c r="BR626" s="66"/>
      <c r="BS626" s="66"/>
      <c r="BT626" s="66"/>
      <c r="BU626" s="66"/>
      <c r="BV626" s="66"/>
      <c r="BW626" s="66"/>
      <c r="BX626" s="66"/>
      <c r="BY626" s="66"/>
      <c r="BZ626" s="66"/>
    </row>
    <row r="627" spans="1:78" ht="15" hidden="1" customHeight="1">
      <c r="A627" s="66"/>
      <c r="B627" s="66"/>
      <c r="C627" s="66"/>
      <c r="D627" s="66"/>
      <c r="E627" s="85"/>
      <c r="F627" s="85"/>
      <c r="G627" s="85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  <c r="BL627" s="66"/>
      <c r="BM627" s="66"/>
      <c r="BN627" s="66"/>
      <c r="BO627" s="66"/>
      <c r="BP627" s="66"/>
      <c r="BQ627" s="66"/>
      <c r="BR627" s="66"/>
      <c r="BS627" s="66"/>
      <c r="BT627" s="66"/>
      <c r="BU627" s="66"/>
      <c r="BV627" s="66"/>
      <c r="BW627" s="66"/>
      <c r="BX627" s="66"/>
      <c r="BY627" s="66"/>
      <c r="BZ627" s="66"/>
    </row>
    <row r="628" spans="1:78" ht="15" hidden="1" customHeight="1">
      <c r="A628" s="66"/>
      <c r="B628" s="66"/>
      <c r="C628" s="66"/>
      <c r="D628" s="66"/>
      <c r="E628" s="85"/>
      <c r="F628" s="85"/>
      <c r="G628" s="85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  <c r="BL628" s="66"/>
      <c r="BM628" s="66"/>
      <c r="BN628" s="66"/>
      <c r="BO628" s="66"/>
      <c r="BP628" s="66"/>
      <c r="BQ628" s="66"/>
      <c r="BR628" s="66"/>
      <c r="BS628" s="66"/>
      <c r="BT628" s="66"/>
      <c r="BU628" s="66"/>
      <c r="BV628" s="66"/>
      <c r="BW628" s="66"/>
      <c r="BX628" s="66"/>
      <c r="BY628" s="66"/>
      <c r="BZ628" s="66"/>
    </row>
    <row r="629" spans="1:78" ht="15" hidden="1" customHeight="1">
      <c r="A629" s="66"/>
      <c r="B629" s="66"/>
      <c r="C629" s="66"/>
      <c r="D629" s="66"/>
      <c r="E629" s="85"/>
      <c r="F629" s="85"/>
      <c r="G629" s="85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</row>
    <row r="630" spans="1:78" ht="15" hidden="1" customHeight="1">
      <c r="A630" s="66"/>
      <c r="B630" s="66"/>
      <c r="C630" s="66"/>
      <c r="D630" s="66"/>
      <c r="E630" s="85"/>
      <c r="F630" s="85"/>
      <c r="G630" s="85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  <c r="BL630" s="66"/>
      <c r="BM630" s="66"/>
      <c r="BN630" s="66"/>
      <c r="BO630" s="66"/>
      <c r="BP630" s="66"/>
      <c r="BQ630" s="66"/>
      <c r="BR630" s="66"/>
      <c r="BS630" s="66"/>
      <c r="BT630" s="66"/>
      <c r="BU630" s="66"/>
      <c r="BV630" s="66"/>
      <c r="BW630" s="66"/>
      <c r="BX630" s="66"/>
      <c r="BY630" s="66"/>
      <c r="BZ630" s="66"/>
    </row>
    <row r="631" spans="1:78" ht="15" hidden="1" customHeight="1">
      <c r="A631" s="66"/>
      <c r="B631" s="66"/>
      <c r="C631" s="66"/>
      <c r="D631" s="66"/>
      <c r="E631" s="85"/>
      <c r="F631" s="85"/>
      <c r="G631" s="85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  <c r="BL631" s="66"/>
      <c r="BM631" s="66"/>
      <c r="BN631" s="66"/>
      <c r="BO631" s="66"/>
      <c r="BP631" s="66"/>
      <c r="BQ631" s="66"/>
      <c r="BR631" s="66"/>
      <c r="BS631" s="66"/>
      <c r="BT631" s="66"/>
      <c r="BU631" s="66"/>
      <c r="BV631" s="66"/>
      <c r="BW631" s="66"/>
      <c r="BX631" s="66"/>
      <c r="BY631" s="66"/>
      <c r="BZ631" s="66"/>
    </row>
    <row r="632" spans="1:78" ht="15" hidden="1" customHeight="1">
      <c r="A632" s="66"/>
      <c r="B632" s="66"/>
      <c r="C632" s="66"/>
      <c r="D632" s="66"/>
      <c r="E632" s="85"/>
      <c r="F632" s="85"/>
      <c r="G632" s="85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  <c r="BL632" s="66"/>
      <c r="BM632" s="66"/>
      <c r="BN632" s="66"/>
      <c r="BO632" s="66"/>
      <c r="BP632" s="66"/>
      <c r="BQ632" s="66"/>
      <c r="BR632" s="66"/>
      <c r="BS632" s="66"/>
      <c r="BT632" s="66"/>
      <c r="BU632" s="66"/>
      <c r="BV632" s="66"/>
      <c r="BW632" s="66"/>
      <c r="BX632" s="66"/>
      <c r="BY632" s="66"/>
      <c r="BZ632" s="66"/>
    </row>
    <row r="633" spans="1:78" ht="15" hidden="1" customHeight="1">
      <c r="A633" s="66"/>
      <c r="B633" s="66"/>
      <c r="C633" s="66"/>
      <c r="D633" s="66"/>
      <c r="E633" s="85"/>
      <c r="F633" s="85"/>
      <c r="G633" s="85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  <c r="BL633" s="66"/>
      <c r="BM633" s="66"/>
      <c r="BN633" s="66"/>
      <c r="BO633" s="66"/>
      <c r="BP633" s="66"/>
      <c r="BQ633" s="66"/>
      <c r="BR633" s="66"/>
      <c r="BS633" s="66"/>
      <c r="BT633" s="66"/>
      <c r="BU633" s="66"/>
      <c r="BV633" s="66"/>
      <c r="BW633" s="66"/>
      <c r="BX633" s="66"/>
      <c r="BY633" s="66"/>
      <c r="BZ633" s="66"/>
    </row>
    <row r="634" spans="1:78" ht="15" hidden="1" customHeight="1">
      <c r="A634" s="66"/>
      <c r="B634" s="66"/>
      <c r="C634" s="66"/>
      <c r="D634" s="66"/>
      <c r="E634" s="85"/>
      <c r="F634" s="85"/>
      <c r="G634" s="85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  <c r="BL634" s="66"/>
      <c r="BM634" s="66"/>
      <c r="BN634" s="66"/>
      <c r="BO634" s="66"/>
      <c r="BP634" s="66"/>
      <c r="BQ634" s="66"/>
      <c r="BR634" s="66"/>
      <c r="BS634" s="66"/>
      <c r="BT634" s="66"/>
      <c r="BU634" s="66"/>
      <c r="BV634" s="66"/>
      <c r="BW634" s="66"/>
      <c r="BX634" s="66"/>
      <c r="BY634" s="66"/>
      <c r="BZ634" s="66"/>
    </row>
    <row r="635" spans="1:78" ht="15" hidden="1" customHeight="1">
      <c r="A635" s="66"/>
      <c r="B635" s="66"/>
      <c r="C635" s="66"/>
      <c r="D635" s="66"/>
      <c r="E635" s="85"/>
      <c r="F635" s="85"/>
      <c r="G635" s="85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</row>
    <row r="636" spans="1:78" ht="15" hidden="1" customHeight="1">
      <c r="A636" s="66"/>
      <c r="B636" s="66"/>
      <c r="C636" s="66"/>
      <c r="D636" s="66"/>
      <c r="E636" s="85"/>
      <c r="F636" s="85"/>
      <c r="G636" s="85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</row>
    <row r="637" spans="1:78" ht="15" hidden="1" customHeight="1">
      <c r="A637" s="66"/>
      <c r="B637" s="66"/>
      <c r="C637" s="66"/>
      <c r="D637" s="66"/>
      <c r="E637" s="85"/>
      <c r="F637" s="85"/>
      <c r="G637" s="85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  <c r="BL637" s="66"/>
      <c r="BM637" s="66"/>
      <c r="BN637" s="66"/>
      <c r="BO637" s="66"/>
      <c r="BP637" s="66"/>
      <c r="BQ637" s="66"/>
      <c r="BR637" s="66"/>
      <c r="BS637" s="66"/>
      <c r="BT637" s="66"/>
      <c r="BU637" s="66"/>
      <c r="BV637" s="66"/>
      <c r="BW637" s="66"/>
      <c r="BX637" s="66"/>
      <c r="BY637" s="66"/>
      <c r="BZ637" s="66"/>
    </row>
    <row r="638" spans="1:78" ht="15" hidden="1" customHeight="1">
      <c r="A638" s="66"/>
      <c r="B638" s="66"/>
      <c r="C638" s="66"/>
      <c r="D638" s="66"/>
      <c r="E638" s="85"/>
      <c r="F638" s="85"/>
      <c r="G638" s="85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  <c r="BL638" s="66"/>
      <c r="BM638" s="66"/>
      <c r="BN638" s="66"/>
      <c r="BO638" s="66"/>
      <c r="BP638" s="66"/>
      <c r="BQ638" s="66"/>
      <c r="BR638" s="66"/>
      <c r="BS638" s="66"/>
      <c r="BT638" s="66"/>
      <c r="BU638" s="66"/>
      <c r="BV638" s="66"/>
      <c r="BW638" s="66"/>
      <c r="BX638" s="66"/>
      <c r="BY638" s="66"/>
      <c r="BZ638" s="66"/>
    </row>
    <row r="639" spans="1:78" ht="15" hidden="1" customHeight="1">
      <c r="A639" s="66"/>
      <c r="B639" s="66"/>
      <c r="C639" s="66"/>
      <c r="D639" s="66"/>
      <c r="E639" s="85"/>
      <c r="F639" s="85"/>
      <c r="G639" s="85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  <c r="BL639" s="66"/>
      <c r="BM639" s="66"/>
      <c r="BN639" s="66"/>
      <c r="BO639" s="66"/>
      <c r="BP639" s="66"/>
      <c r="BQ639" s="66"/>
      <c r="BR639" s="66"/>
      <c r="BS639" s="66"/>
      <c r="BT639" s="66"/>
      <c r="BU639" s="66"/>
      <c r="BV639" s="66"/>
      <c r="BW639" s="66"/>
      <c r="BX639" s="66"/>
      <c r="BY639" s="66"/>
      <c r="BZ639" s="66"/>
    </row>
    <row r="640" spans="1:78" ht="15" hidden="1" customHeight="1">
      <c r="A640" s="66"/>
      <c r="B640" s="66"/>
      <c r="C640" s="66"/>
      <c r="D640" s="66"/>
      <c r="E640" s="85"/>
      <c r="F640" s="85"/>
      <c r="G640" s="85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  <c r="BL640" s="66"/>
      <c r="BM640" s="66"/>
      <c r="BN640" s="66"/>
      <c r="BO640" s="66"/>
      <c r="BP640" s="66"/>
      <c r="BQ640" s="66"/>
      <c r="BR640" s="66"/>
      <c r="BS640" s="66"/>
      <c r="BT640" s="66"/>
      <c r="BU640" s="66"/>
      <c r="BV640" s="66"/>
      <c r="BW640" s="66"/>
      <c r="BX640" s="66"/>
      <c r="BY640" s="66"/>
      <c r="BZ640" s="66"/>
    </row>
    <row r="641" spans="1:78" ht="15" hidden="1" customHeight="1">
      <c r="A641" s="66"/>
      <c r="B641" s="66"/>
      <c r="C641" s="66"/>
      <c r="D641" s="66"/>
      <c r="E641" s="85"/>
      <c r="F641" s="85"/>
      <c r="G641" s="85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  <c r="BL641" s="66"/>
      <c r="BM641" s="66"/>
      <c r="BN641" s="66"/>
      <c r="BO641" s="66"/>
      <c r="BP641" s="66"/>
      <c r="BQ641" s="66"/>
      <c r="BR641" s="66"/>
      <c r="BS641" s="66"/>
      <c r="BT641" s="66"/>
      <c r="BU641" s="66"/>
      <c r="BV641" s="66"/>
      <c r="BW641" s="66"/>
      <c r="BX641" s="66"/>
      <c r="BY641" s="66"/>
      <c r="BZ641" s="66"/>
    </row>
    <row r="642" spans="1:78" ht="15" hidden="1" customHeight="1">
      <c r="A642" s="66"/>
      <c r="B642" s="66"/>
      <c r="C642" s="66"/>
      <c r="D642" s="66"/>
      <c r="E642" s="85"/>
      <c r="F642" s="85"/>
      <c r="G642" s="85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  <c r="BL642" s="66"/>
      <c r="BM642" s="66"/>
      <c r="BN642" s="66"/>
      <c r="BO642" s="66"/>
      <c r="BP642" s="66"/>
      <c r="BQ642" s="66"/>
      <c r="BR642" s="66"/>
      <c r="BS642" s="66"/>
      <c r="BT642" s="66"/>
      <c r="BU642" s="66"/>
      <c r="BV642" s="66"/>
      <c r="BW642" s="66"/>
      <c r="BX642" s="66"/>
      <c r="BY642" s="66"/>
      <c r="BZ642" s="66"/>
    </row>
    <row r="643" spans="1:78" ht="15" hidden="1" customHeight="1">
      <c r="A643" s="66"/>
      <c r="B643" s="66"/>
      <c r="C643" s="66"/>
      <c r="D643" s="66"/>
      <c r="E643" s="85"/>
      <c r="F643" s="85"/>
      <c r="G643" s="85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  <c r="BL643" s="66"/>
      <c r="BM643" s="66"/>
      <c r="BN643" s="66"/>
      <c r="BO643" s="66"/>
      <c r="BP643" s="66"/>
      <c r="BQ643" s="66"/>
      <c r="BR643" s="66"/>
      <c r="BS643" s="66"/>
      <c r="BT643" s="66"/>
      <c r="BU643" s="66"/>
      <c r="BV643" s="66"/>
      <c r="BW643" s="66"/>
      <c r="BX643" s="66"/>
      <c r="BY643" s="66"/>
      <c r="BZ643" s="66"/>
    </row>
    <row r="644" spans="1:78" ht="15" hidden="1" customHeight="1">
      <c r="A644" s="66"/>
      <c r="B644" s="66"/>
      <c r="C644" s="66"/>
      <c r="D644" s="66"/>
      <c r="E644" s="85"/>
      <c r="F644" s="85"/>
      <c r="G644" s="85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  <c r="BL644" s="66"/>
      <c r="BM644" s="66"/>
      <c r="BN644" s="66"/>
      <c r="BO644" s="66"/>
      <c r="BP644" s="66"/>
      <c r="BQ644" s="66"/>
      <c r="BR644" s="66"/>
      <c r="BS644" s="66"/>
      <c r="BT644" s="66"/>
      <c r="BU644" s="66"/>
      <c r="BV644" s="66"/>
      <c r="BW644" s="66"/>
      <c r="BX644" s="66"/>
      <c r="BY644" s="66"/>
      <c r="BZ644" s="66"/>
    </row>
    <row r="645" spans="1:78" ht="15" hidden="1" customHeight="1">
      <c r="A645" s="66"/>
      <c r="B645" s="66"/>
      <c r="C645" s="66"/>
      <c r="D645" s="66"/>
      <c r="E645" s="85"/>
      <c r="F645" s="85"/>
      <c r="G645" s="85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  <c r="BL645" s="66"/>
      <c r="BM645" s="66"/>
      <c r="BN645" s="66"/>
      <c r="BO645" s="66"/>
      <c r="BP645" s="66"/>
      <c r="BQ645" s="66"/>
      <c r="BR645" s="66"/>
      <c r="BS645" s="66"/>
      <c r="BT645" s="66"/>
      <c r="BU645" s="66"/>
      <c r="BV645" s="66"/>
      <c r="BW645" s="66"/>
      <c r="BX645" s="66"/>
      <c r="BY645" s="66"/>
      <c r="BZ645" s="66"/>
    </row>
    <row r="646" spans="1:78" ht="15" hidden="1" customHeight="1">
      <c r="A646" s="66"/>
      <c r="B646" s="66"/>
      <c r="C646" s="66"/>
      <c r="D646" s="66"/>
      <c r="E646" s="85"/>
      <c r="F646" s="85"/>
      <c r="G646" s="85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  <c r="BL646" s="66"/>
      <c r="BM646" s="66"/>
      <c r="BN646" s="66"/>
      <c r="BO646" s="66"/>
      <c r="BP646" s="66"/>
      <c r="BQ646" s="66"/>
      <c r="BR646" s="66"/>
      <c r="BS646" s="66"/>
      <c r="BT646" s="66"/>
      <c r="BU646" s="66"/>
      <c r="BV646" s="66"/>
      <c r="BW646" s="66"/>
      <c r="BX646" s="66"/>
      <c r="BY646" s="66"/>
      <c r="BZ646" s="66"/>
    </row>
    <row r="647" spans="1:78" ht="15" hidden="1" customHeight="1">
      <c r="A647" s="66"/>
      <c r="B647" s="66"/>
      <c r="C647" s="66"/>
      <c r="D647" s="66"/>
      <c r="E647" s="85"/>
      <c r="F647" s="85"/>
      <c r="G647" s="85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  <c r="BL647" s="66"/>
      <c r="BM647" s="66"/>
      <c r="BN647" s="66"/>
      <c r="BO647" s="66"/>
      <c r="BP647" s="66"/>
      <c r="BQ647" s="66"/>
      <c r="BR647" s="66"/>
      <c r="BS647" s="66"/>
      <c r="BT647" s="66"/>
      <c r="BU647" s="66"/>
      <c r="BV647" s="66"/>
      <c r="BW647" s="66"/>
      <c r="BX647" s="66"/>
      <c r="BY647" s="66"/>
      <c r="BZ647" s="66"/>
    </row>
    <row r="648" spans="1:78" ht="15" hidden="1" customHeight="1">
      <c r="A648" s="66"/>
      <c r="B648" s="66"/>
      <c r="C648" s="66"/>
      <c r="D648" s="66"/>
      <c r="E648" s="85"/>
      <c r="F648" s="85"/>
      <c r="G648" s="85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  <c r="BL648" s="66"/>
      <c r="BM648" s="66"/>
      <c r="BN648" s="66"/>
      <c r="BO648" s="66"/>
      <c r="BP648" s="66"/>
      <c r="BQ648" s="66"/>
      <c r="BR648" s="66"/>
      <c r="BS648" s="66"/>
      <c r="BT648" s="66"/>
      <c r="BU648" s="66"/>
      <c r="BV648" s="66"/>
      <c r="BW648" s="66"/>
      <c r="BX648" s="66"/>
      <c r="BY648" s="66"/>
      <c r="BZ648" s="66"/>
    </row>
    <row r="649" spans="1:78" ht="15" hidden="1" customHeight="1">
      <c r="A649" s="66"/>
      <c r="B649" s="66"/>
      <c r="C649" s="66"/>
      <c r="D649" s="66"/>
      <c r="E649" s="85"/>
      <c r="F649" s="85"/>
      <c r="G649" s="85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  <c r="BL649" s="66"/>
      <c r="BM649" s="66"/>
      <c r="BN649" s="66"/>
      <c r="BO649" s="66"/>
      <c r="BP649" s="66"/>
      <c r="BQ649" s="66"/>
      <c r="BR649" s="66"/>
      <c r="BS649" s="66"/>
      <c r="BT649" s="66"/>
      <c r="BU649" s="66"/>
      <c r="BV649" s="66"/>
      <c r="BW649" s="66"/>
      <c r="BX649" s="66"/>
      <c r="BY649" s="66"/>
      <c r="BZ649" s="66"/>
    </row>
    <row r="650" spans="1:78" ht="15" hidden="1" customHeight="1">
      <c r="A650" s="66"/>
      <c r="B650" s="66"/>
      <c r="C650" s="66"/>
      <c r="D650" s="66"/>
      <c r="E650" s="85"/>
      <c r="F650" s="85"/>
      <c r="G650" s="85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  <c r="BL650" s="66"/>
      <c r="BM650" s="66"/>
      <c r="BN650" s="66"/>
      <c r="BO650" s="66"/>
      <c r="BP650" s="66"/>
      <c r="BQ650" s="66"/>
      <c r="BR650" s="66"/>
      <c r="BS650" s="66"/>
      <c r="BT650" s="66"/>
      <c r="BU650" s="66"/>
      <c r="BV650" s="66"/>
      <c r="BW650" s="66"/>
      <c r="BX650" s="66"/>
      <c r="BY650" s="66"/>
      <c r="BZ650" s="66"/>
    </row>
    <row r="651" spans="1:78" ht="15" hidden="1" customHeight="1">
      <c r="A651" s="66"/>
      <c r="B651" s="66"/>
      <c r="C651" s="66"/>
      <c r="D651" s="66"/>
      <c r="E651" s="85"/>
      <c r="F651" s="85"/>
      <c r="G651" s="85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</row>
    <row r="652" spans="1:78" ht="15" hidden="1" customHeight="1">
      <c r="A652" s="66"/>
      <c r="B652" s="66"/>
      <c r="C652" s="66"/>
      <c r="D652" s="66"/>
      <c r="E652" s="85"/>
      <c r="F652" s="85"/>
      <c r="G652" s="85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</row>
    <row r="653" spans="1:78" ht="15" hidden="1" customHeight="1">
      <c r="A653" s="66"/>
      <c r="B653" s="66"/>
      <c r="C653" s="66"/>
      <c r="D653" s="66"/>
      <c r="E653" s="85"/>
      <c r="F653" s="85"/>
      <c r="G653" s="85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  <c r="BL653" s="66"/>
      <c r="BM653" s="66"/>
      <c r="BN653" s="66"/>
      <c r="BO653" s="66"/>
      <c r="BP653" s="66"/>
      <c r="BQ653" s="66"/>
      <c r="BR653" s="66"/>
      <c r="BS653" s="66"/>
      <c r="BT653" s="66"/>
      <c r="BU653" s="66"/>
      <c r="BV653" s="66"/>
      <c r="BW653" s="66"/>
      <c r="BX653" s="66"/>
      <c r="BY653" s="66"/>
      <c r="BZ653" s="66"/>
    </row>
    <row r="654" spans="1:78" ht="15" hidden="1" customHeight="1">
      <c r="A654" s="66"/>
      <c r="B654" s="66"/>
      <c r="C654" s="66"/>
      <c r="D654" s="66"/>
      <c r="E654" s="85"/>
      <c r="F654" s="85"/>
      <c r="G654" s="85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  <c r="BL654" s="66"/>
      <c r="BM654" s="66"/>
      <c r="BN654" s="66"/>
      <c r="BO654" s="66"/>
      <c r="BP654" s="66"/>
      <c r="BQ654" s="66"/>
      <c r="BR654" s="66"/>
      <c r="BS654" s="66"/>
      <c r="BT654" s="66"/>
      <c r="BU654" s="66"/>
      <c r="BV654" s="66"/>
      <c r="BW654" s="66"/>
      <c r="BX654" s="66"/>
      <c r="BY654" s="66"/>
      <c r="BZ654" s="66"/>
    </row>
    <row r="655" spans="1:78" ht="15" hidden="1" customHeight="1">
      <c r="A655" s="66"/>
      <c r="B655" s="66"/>
      <c r="C655" s="66"/>
      <c r="D655" s="66"/>
      <c r="E655" s="85"/>
      <c r="F655" s="85"/>
      <c r="G655" s="85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  <c r="BL655" s="66"/>
      <c r="BM655" s="66"/>
      <c r="BN655" s="66"/>
      <c r="BO655" s="66"/>
      <c r="BP655" s="66"/>
      <c r="BQ655" s="66"/>
      <c r="BR655" s="66"/>
      <c r="BS655" s="66"/>
      <c r="BT655" s="66"/>
      <c r="BU655" s="66"/>
      <c r="BV655" s="66"/>
      <c r="BW655" s="66"/>
      <c r="BX655" s="66"/>
      <c r="BY655" s="66"/>
      <c r="BZ655" s="66"/>
    </row>
    <row r="656" spans="1:78" ht="15" hidden="1" customHeight="1">
      <c r="A656" s="66"/>
      <c r="B656" s="66"/>
      <c r="C656" s="66"/>
      <c r="D656" s="66"/>
      <c r="E656" s="85"/>
      <c r="F656" s="85"/>
      <c r="G656" s="85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  <c r="BL656" s="66"/>
      <c r="BM656" s="66"/>
      <c r="BN656" s="66"/>
      <c r="BO656" s="66"/>
      <c r="BP656" s="66"/>
      <c r="BQ656" s="66"/>
      <c r="BR656" s="66"/>
      <c r="BS656" s="66"/>
      <c r="BT656" s="66"/>
      <c r="BU656" s="66"/>
      <c r="BV656" s="66"/>
      <c r="BW656" s="66"/>
      <c r="BX656" s="66"/>
      <c r="BY656" s="66"/>
      <c r="BZ656" s="66"/>
    </row>
    <row r="657" spans="1:78" ht="15" hidden="1" customHeight="1">
      <c r="A657" s="66"/>
      <c r="B657" s="66"/>
      <c r="C657" s="66"/>
      <c r="D657" s="66"/>
      <c r="E657" s="85"/>
      <c r="F657" s="85"/>
      <c r="G657" s="85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  <c r="BL657" s="66"/>
      <c r="BM657" s="66"/>
      <c r="BN657" s="66"/>
      <c r="BO657" s="66"/>
      <c r="BP657" s="66"/>
      <c r="BQ657" s="66"/>
      <c r="BR657" s="66"/>
      <c r="BS657" s="66"/>
      <c r="BT657" s="66"/>
      <c r="BU657" s="66"/>
      <c r="BV657" s="66"/>
      <c r="BW657" s="66"/>
      <c r="BX657" s="66"/>
      <c r="BY657" s="66"/>
      <c r="BZ657" s="66"/>
    </row>
    <row r="658" spans="1:78" ht="15" hidden="1" customHeight="1">
      <c r="A658" s="66"/>
      <c r="B658" s="66"/>
      <c r="C658" s="66"/>
      <c r="D658" s="66"/>
      <c r="E658" s="85"/>
      <c r="F658" s="85"/>
      <c r="G658" s="85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</row>
    <row r="659" spans="1:78" ht="15" hidden="1" customHeight="1">
      <c r="A659" s="66"/>
      <c r="B659" s="66"/>
      <c r="C659" s="66"/>
      <c r="D659" s="66"/>
      <c r="E659" s="85"/>
      <c r="F659" s="85"/>
      <c r="G659" s="85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  <c r="BL659" s="66"/>
      <c r="BM659" s="66"/>
      <c r="BN659" s="66"/>
      <c r="BO659" s="66"/>
      <c r="BP659" s="66"/>
      <c r="BQ659" s="66"/>
      <c r="BR659" s="66"/>
      <c r="BS659" s="66"/>
      <c r="BT659" s="66"/>
      <c r="BU659" s="66"/>
      <c r="BV659" s="66"/>
      <c r="BW659" s="66"/>
      <c r="BX659" s="66"/>
      <c r="BY659" s="66"/>
      <c r="BZ659" s="66"/>
    </row>
    <row r="660" spans="1:78" ht="15" hidden="1" customHeight="1">
      <c r="A660" s="66"/>
      <c r="B660" s="66"/>
      <c r="C660" s="66"/>
      <c r="D660" s="66"/>
      <c r="E660" s="85"/>
      <c r="F660" s="85"/>
      <c r="G660" s="85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  <c r="BL660" s="66"/>
      <c r="BM660" s="66"/>
      <c r="BN660" s="66"/>
      <c r="BO660" s="66"/>
      <c r="BP660" s="66"/>
      <c r="BQ660" s="66"/>
      <c r="BR660" s="66"/>
      <c r="BS660" s="66"/>
      <c r="BT660" s="66"/>
      <c r="BU660" s="66"/>
      <c r="BV660" s="66"/>
      <c r="BW660" s="66"/>
      <c r="BX660" s="66"/>
      <c r="BY660" s="66"/>
      <c r="BZ660" s="66"/>
    </row>
    <row r="661" spans="1:78" ht="15" hidden="1" customHeight="1">
      <c r="A661" s="66"/>
      <c r="B661" s="66"/>
      <c r="C661" s="66"/>
      <c r="D661" s="66"/>
      <c r="E661" s="85"/>
      <c r="F661" s="85"/>
      <c r="G661" s="85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  <c r="BL661" s="66"/>
      <c r="BM661" s="66"/>
      <c r="BN661" s="66"/>
      <c r="BO661" s="66"/>
      <c r="BP661" s="66"/>
      <c r="BQ661" s="66"/>
      <c r="BR661" s="66"/>
      <c r="BS661" s="66"/>
      <c r="BT661" s="66"/>
      <c r="BU661" s="66"/>
      <c r="BV661" s="66"/>
      <c r="BW661" s="66"/>
      <c r="BX661" s="66"/>
      <c r="BY661" s="66"/>
      <c r="BZ661" s="66"/>
    </row>
    <row r="662" spans="1:78" ht="15" hidden="1" customHeight="1">
      <c r="A662" s="66"/>
      <c r="B662" s="66"/>
      <c r="C662" s="66"/>
      <c r="D662" s="66"/>
      <c r="E662" s="85"/>
      <c r="F662" s="85"/>
      <c r="G662" s="85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  <c r="BL662" s="66"/>
      <c r="BM662" s="66"/>
      <c r="BN662" s="66"/>
      <c r="BO662" s="66"/>
      <c r="BP662" s="66"/>
      <c r="BQ662" s="66"/>
      <c r="BR662" s="66"/>
      <c r="BS662" s="66"/>
      <c r="BT662" s="66"/>
      <c r="BU662" s="66"/>
      <c r="BV662" s="66"/>
      <c r="BW662" s="66"/>
      <c r="BX662" s="66"/>
      <c r="BY662" s="66"/>
      <c r="BZ662" s="66"/>
    </row>
    <row r="663" spans="1:78" ht="15" hidden="1" customHeight="1">
      <c r="A663" s="66"/>
      <c r="B663" s="66"/>
      <c r="C663" s="66"/>
      <c r="D663" s="66"/>
      <c r="E663" s="85"/>
      <c r="F663" s="85"/>
      <c r="G663" s="85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  <c r="BL663" s="66"/>
      <c r="BM663" s="66"/>
      <c r="BN663" s="66"/>
      <c r="BO663" s="66"/>
      <c r="BP663" s="66"/>
      <c r="BQ663" s="66"/>
      <c r="BR663" s="66"/>
      <c r="BS663" s="66"/>
      <c r="BT663" s="66"/>
      <c r="BU663" s="66"/>
      <c r="BV663" s="66"/>
      <c r="BW663" s="66"/>
      <c r="BX663" s="66"/>
      <c r="BY663" s="66"/>
      <c r="BZ663" s="66"/>
    </row>
    <row r="664" spans="1:78" ht="15" hidden="1" customHeight="1">
      <c r="A664" s="66"/>
      <c r="B664" s="66"/>
      <c r="C664" s="66"/>
      <c r="D664" s="66"/>
      <c r="E664" s="85"/>
      <c r="F664" s="85"/>
      <c r="G664" s="85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</row>
    <row r="665" spans="1:78" ht="15" hidden="1" customHeight="1">
      <c r="A665" s="66"/>
      <c r="B665" s="66"/>
      <c r="C665" s="66"/>
      <c r="D665" s="66"/>
      <c r="E665" s="85"/>
      <c r="F665" s="85"/>
      <c r="G665" s="85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  <c r="BL665" s="66"/>
      <c r="BM665" s="66"/>
      <c r="BN665" s="66"/>
      <c r="BO665" s="66"/>
      <c r="BP665" s="66"/>
      <c r="BQ665" s="66"/>
      <c r="BR665" s="66"/>
      <c r="BS665" s="66"/>
      <c r="BT665" s="66"/>
      <c r="BU665" s="66"/>
      <c r="BV665" s="66"/>
      <c r="BW665" s="66"/>
      <c r="BX665" s="66"/>
      <c r="BY665" s="66"/>
      <c r="BZ665" s="66"/>
    </row>
    <row r="666" spans="1:78" ht="15" hidden="1" customHeight="1">
      <c r="A666" s="66"/>
      <c r="B666" s="66"/>
      <c r="C666" s="66"/>
      <c r="D666" s="66"/>
      <c r="E666" s="85"/>
      <c r="F666" s="85"/>
      <c r="G666" s="85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  <c r="BL666" s="66"/>
      <c r="BM666" s="66"/>
      <c r="BN666" s="66"/>
      <c r="BO666" s="66"/>
      <c r="BP666" s="66"/>
      <c r="BQ666" s="66"/>
      <c r="BR666" s="66"/>
      <c r="BS666" s="66"/>
      <c r="BT666" s="66"/>
      <c r="BU666" s="66"/>
      <c r="BV666" s="66"/>
      <c r="BW666" s="66"/>
      <c r="BX666" s="66"/>
      <c r="BY666" s="66"/>
      <c r="BZ666" s="66"/>
    </row>
    <row r="667" spans="1:78" ht="15" hidden="1" customHeight="1">
      <c r="A667" s="66"/>
      <c r="B667" s="66"/>
      <c r="C667" s="66"/>
      <c r="D667" s="66"/>
      <c r="E667" s="85"/>
      <c r="F667" s="85"/>
      <c r="G667" s="85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</row>
    <row r="668" spans="1:78" ht="15" hidden="1" customHeight="1">
      <c r="A668" s="66"/>
      <c r="B668" s="66"/>
      <c r="C668" s="66"/>
      <c r="D668" s="66"/>
      <c r="E668" s="85"/>
      <c r="F668" s="85"/>
      <c r="G668" s="85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  <c r="BL668" s="66"/>
      <c r="BM668" s="66"/>
      <c r="BN668" s="66"/>
      <c r="BO668" s="66"/>
      <c r="BP668" s="66"/>
      <c r="BQ668" s="66"/>
      <c r="BR668" s="66"/>
      <c r="BS668" s="66"/>
      <c r="BT668" s="66"/>
      <c r="BU668" s="66"/>
      <c r="BV668" s="66"/>
      <c r="BW668" s="66"/>
      <c r="BX668" s="66"/>
      <c r="BY668" s="66"/>
      <c r="BZ668" s="66"/>
    </row>
    <row r="669" spans="1:78" ht="15" hidden="1" customHeight="1">
      <c r="A669" s="66"/>
      <c r="B669" s="66"/>
      <c r="C669" s="66"/>
      <c r="D669" s="66"/>
      <c r="E669" s="85"/>
      <c r="F669" s="85"/>
      <c r="G669" s="85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  <c r="BL669" s="66"/>
      <c r="BM669" s="66"/>
      <c r="BN669" s="66"/>
      <c r="BO669" s="66"/>
      <c r="BP669" s="66"/>
      <c r="BQ669" s="66"/>
      <c r="BR669" s="66"/>
      <c r="BS669" s="66"/>
      <c r="BT669" s="66"/>
      <c r="BU669" s="66"/>
      <c r="BV669" s="66"/>
      <c r="BW669" s="66"/>
      <c r="BX669" s="66"/>
      <c r="BY669" s="66"/>
      <c r="BZ669" s="66"/>
    </row>
    <row r="670" spans="1:78" ht="15" hidden="1" customHeight="1">
      <c r="A670" s="66"/>
      <c r="B670" s="66"/>
      <c r="C670" s="66"/>
      <c r="D670" s="66"/>
      <c r="E670" s="85"/>
      <c r="F670" s="85"/>
      <c r="G670" s="85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  <c r="BL670" s="66"/>
      <c r="BM670" s="66"/>
      <c r="BN670" s="66"/>
      <c r="BO670" s="66"/>
      <c r="BP670" s="66"/>
      <c r="BQ670" s="66"/>
      <c r="BR670" s="66"/>
      <c r="BS670" s="66"/>
      <c r="BT670" s="66"/>
      <c r="BU670" s="66"/>
      <c r="BV670" s="66"/>
      <c r="BW670" s="66"/>
      <c r="BX670" s="66"/>
      <c r="BY670" s="66"/>
      <c r="BZ670" s="66"/>
    </row>
    <row r="671" spans="1:78" ht="15" hidden="1" customHeight="1">
      <c r="A671" s="66"/>
      <c r="B671" s="66"/>
      <c r="C671" s="66"/>
      <c r="D671" s="66"/>
      <c r="E671" s="85"/>
      <c r="F671" s="85"/>
      <c r="G671" s="85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  <c r="BL671" s="66"/>
      <c r="BM671" s="66"/>
      <c r="BN671" s="66"/>
      <c r="BO671" s="66"/>
      <c r="BP671" s="66"/>
      <c r="BQ671" s="66"/>
      <c r="BR671" s="66"/>
      <c r="BS671" s="66"/>
      <c r="BT671" s="66"/>
      <c r="BU671" s="66"/>
      <c r="BV671" s="66"/>
      <c r="BW671" s="66"/>
      <c r="BX671" s="66"/>
      <c r="BY671" s="66"/>
      <c r="BZ671" s="66"/>
    </row>
    <row r="672" spans="1:78" ht="15" hidden="1" customHeight="1">
      <c r="A672" s="66"/>
      <c r="B672" s="66"/>
      <c r="C672" s="66"/>
      <c r="D672" s="66"/>
      <c r="E672" s="85"/>
      <c r="F672" s="85"/>
      <c r="G672" s="85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  <c r="BL672" s="66"/>
      <c r="BM672" s="66"/>
      <c r="BN672" s="66"/>
      <c r="BO672" s="66"/>
      <c r="BP672" s="66"/>
      <c r="BQ672" s="66"/>
      <c r="BR672" s="66"/>
      <c r="BS672" s="66"/>
      <c r="BT672" s="66"/>
      <c r="BU672" s="66"/>
      <c r="BV672" s="66"/>
      <c r="BW672" s="66"/>
      <c r="BX672" s="66"/>
      <c r="BY672" s="66"/>
      <c r="BZ672" s="66"/>
    </row>
    <row r="673" spans="1:78" ht="15" hidden="1" customHeight="1">
      <c r="A673" s="66"/>
      <c r="B673" s="66"/>
      <c r="C673" s="66"/>
      <c r="D673" s="66"/>
      <c r="E673" s="85"/>
      <c r="F673" s="85"/>
      <c r="G673" s="85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  <c r="BL673" s="66"/>
      <c r="BM673" s="66"/>
      <c r="BN673" s="66"/>
      <c r="BO673" s="66"/>
      <c r="BP673" s="66"/>
      <c r="BQ673" s="66"/>
      <c r="BR673" s="66"/>
      <c r="BS673" s="66"/>
      <c r="BT673" s="66"/>
      <c r="BU673" s="66"/>
      <c r="BV673" s="66"/>
      <c r="BW673" s="66"/>
      <c r="BX673" s="66"/>
      <c r="BY673" s="66"/>
      <c r="BZ673" s="66"/>
    </row>
    <row r="674" spans="1:78" ht="15" hidden="1" customHeight="1">
      <c r="A674" s="66"/>
      <c r="B674" s="66"/>
      <c r="C674" s="66"/>
      <c r="D674" s="66"/>
      <c r="E674" s="85"/>
      <c r="F674" s="85"/>
      <c r="G674" s="85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  <c r="BL674" s="66"/>
      <c r="BM674" s="66"/>
      <c r="BN674" s="66"/>
      <c r="BO674" s="66"/>
      <c r="BP674" s="66"/>
      <c r="BQ674" s="66"/>
      <c r="BR674" s="66"/>
      <c r="BS674" s="66"/>
      <c r="BT674" s="66"/>
      <c r="BU674" s="66"/>
      <c r="BV674" s="66"/>
      <c r="BW674" s="66"/>
      <c r="BX674" s="66"/>
      <c r="BY674" s="66"/>
      <c r="BZ674" s="66"/>
    </row>
    <row r="675" spans="1:78" ht="15" hidden="1" customHeight="1">
      <c r="A675" s="66"/>
      <c r="B675" s="66"/>
      <c r="C675" s="66"/>
      <c r="D675" s="66"/>
      <c r="E675" s="85"/>
      <c r="F675" s="85"/>
      <c r="G675" s="85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  <c r="BL675" s="66"/>
      <c r="BM675" s="66"/>
      <c r="BN675" s="66"/>
      <c r="BO675" s="66"/>
      <c r="BP675" s="66"/>
      <c r="BQ675" s="66"/>
      <c r="BR675" s="66"/>
      <c r="BS675" s="66"/>
      <c r="BT675" s="66"/>
      <c r="BU675" s="66"/>
      <c r="BV675" s="66"/>
      <c r="BW675" s="66"/>
      <c r="BX675" s="66"/>
      <c r="BY675" s="66"/>
      <c r="BZ675" s="66"/>
    </row>
    <row r="676" spans="1:78" ht="15" hidden="1" customHeight="1">
      <c r="A676" s="66"/>
      <c r="B676" s="66"/>
      <c r="C676" s="66"/>
      <c r="D676" s="66"/>
      <c r="E676" s="85"/>
      <c r="F676" s="85"/>
      <c r="G676" s="85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  <c r="BL676" s="66"/>
      <c r="BM676" s="66"/>
      <c r="BN676" s="66"/>
      <c r="BO676" s="66"/>
      <c r="BP676" s="66"/>
      <c r="BQ676" s="66"/>
      <c r="BR676" s="66"/>
      <c r="BS676" s="66"/>
      <c r="BT676" s="66"/>
      <c r="BU676" s="66"/>
      <c r="BV676" s="66"/>
      <c r="BW676" s="66"/>
      <c r="BX676" s="66"/>
      <c r="BY676" s="66"/>
      <c r="BZ676" s="66"/>
    </row>
    <row r="677" spans="1:78" ht="15" hidden="1" customHeight="1">
      <c r="A677" s="66"/>
      <c r="B677" s="66"/>
      <c r="C677" s="66"/>
      <c r="D677" s="66"/>
      <c r="E677" s="85"/>
      <c r="F677" s="85"/>
      <c r="G677" s="85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  <c r="BL677" s="66"/>
      <c r="BM677" s="66"/>
      <c r="BN677" s="66"/>
      <c r="BO677" s="66"/>
      <c r="BP677" s="66"/>
      <c r="BQ677" s="66"/>
      <c r="BR677" s="66"/>
      <c r="BS677" s="66"/>
      <c r="BT677" s="66"/>
      <c r="BU677" s="66"/>
      <c r="BV677" s="66"/>
      <c r="BW677" s="66"/>
      <c r="BX677" s="66"/>
      <c r="BY677" s="66"/>
      <c r="BZ677" s="66"/>
    </row>
    <row r="678" spans="1:78" ht="15" hidden="1" customHeight="1">
      <c r="A678" s="66"/>
      <c r="B678" s="66"/>
      <c r="C678" s="66"/>
      <c r="D678" s="66"/>
      <c r="E678" s="85"/>
      <c r="F678" s="85"/>
      <c r="G678" s="85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</row>
    <row r="679" spans="1:78" ht="15" hidden="1" customHeight="1">
      <c r="A679" s="66"/>
      <c r="B679" s="66"/>
      <c r="C679" s="66"/>
      <c r="D679" s="66"/>
      <c r="E679" s="85"/>
      <c r="F679" s="85"/>
      <c r="G679" s="85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  <c r="BL679" s="66"/>
      <c r="BM679" s="66"/>
      <c r="BN679" s="66"/>
      <c r="BO679" s="66"/>
      <c r="BP679" s="66"/>
      <c r="BQ679" s="66"/>
      <c r="BR679" s="66"/>
      <c r="BS679" s="66"/>
      <c r="BT679" s="66"/>
      <c r="BU679" s="66"/>
      <c r="BV679" s="66"/>
      <c r="BW679" s="66"/>
      <c r="BX679" s="66"/>
      <c r="BY679" s="66"/>
      <c r="BZ679" s="66"/>
    </row>
    <row r="680" spans="1:78" ht="15" hidden="1" customHeight="1">
      <c r="A680" s="66"/>
      <c r="B680" s="66"/>
      <c r="C680" s="66"/>
      <c r="D680" s="66"/>
      <c r="E680" s="85"/>
      <c r="F680" s="85"/>
      <c r="G680" s="85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  <c r="BL680" s="66"/>
      <c r="BM680" s="66"/>
      <c r="BN680" s="66"/>
      <c r="BO680" s="66"/>
      <c r="BP680" s="66"/>
      <c r="BQ680" s="66"/>
      <c r="BR680" s="66"/>
      <c r="BS680" s="66"/>
      <c r="BT680" s="66"/>
      <c r="BU680" s="66"/>
      <c r="BV680" s="66"/>
      <c r="BW680" s="66"/>
      <c r="BX680" s="66"/>
      <c r="BY680" s="66"/>
      <c r="BZ680" s="66"/>
    </row>
    <row r="681" spans="1:78" ht="15" hidden="1" customHeight="1">
      <c r="A681" s="66"/>
      <c r="B681" s="66"/>
      <c r="C681" s="66"/>
      <c r="D681" s="66"/>
      <c r="E681" s="85"/>
      <c r="F681" s="85"/>
      <c r="G681" s="85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  <c r="BL681" s="66"/>
      <c r="BM681" s="66"/>
      <c r="BN681" s="66"/>
      <c r="BO681" s="66"/>
      <c r="BP681" s="66"/>
      <c r="BQ681" s="66"/>
      <c r="BR681" s="66"/>
      <c r="BS681" s="66"/>
      <c r="BT681" s="66"/>
      <c r="BU681" s="66"/>
      <c r="BV681" s="66"/>
      <c r="BW681" s="66"/>
      <c r="BX681" s="66"/>
      <c r="BY681" s="66"/>
      <c r="BZ681" s="66"/>
    </row>
    <row r="682" spans="1:78" ht="15" hidden="1" customHeight="1">
      <c r="A682" s="66"/>
      <c r="B682" s="66"/>
      <c r="C682" s="66"/>
      <c r="D682" s="66"/>
      <c r="E682" s="85"/>
      <c r="F682" s="85"/>
      <c r="G682" s="85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  <c r="BL682" s="66"/>
      <c r="BM682" s="66"/>
      <c r="BN682" s="66"/>
      <c r="BO682" s="66"/>
      <c r="BP682" s="66"/>
      <c r="BQ682" s="66"/>
      <c r="BR682" s="66"/>
      <c r="BS682" s="66"/>
      <c r="BT682" s="66"/>
      <c r="BU682" s="66"/>
      <c r="BV682" s="66"/>
      <c r="BW682" s="66"/>
      <c r="BX682" s="66"/>
      <c r="BY682" s="66"/>
      <c r="BZ682" s="66"/>
    </row>
    <row r="683" spans="1:78" ht="15" hidden="1" customHeight="1">
      <c r="A683" s="66"/>
      <c r="B683" s="66"/>
      <c r="C683" s="66"/>
      <c r="D683" s="66"/>
      <c r="E683" s="85"/>
      <c r="F683" s="85"/>
      <c r="G683" s="85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</row>
    <row r="684" spans="1:78" ht="15" hidden="1" customHeight="1">
      <c r="A684" s="66"/>
      <c r="B684" s="66"/>
      <c r="C684" s="66"/>
      <c r="D684" s="66"/>
      <c r="E684" s="85"/>
      <c r="F684" s="85"/>
      <c r="G684" s="85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  <c r="BL684" s="66"/>
      <c r="BM684" s="66"/>
      <c r="BN684" s="66"/>
      <c r="BO684" s="66"/>
      <c r="BP684" s="66"/>
      <c r="BQ684" s="66"/>
      <c r="BR684" s="66"/>
      <c r="BS684" s="66"/>
      <c r="BT684" s="66"/>
      <c r="BU684" s="66"/>
      <c r="BV684" s="66"/>
      <c r="BW684" s="66"/>
      <c r="BX684" s="66"/>
      <c r="BY684" s="66"/>
      <c r="BZ684" s="66"/>
    </row>
    <row r="685" spans="1:78" ht="15" hidden="1" customHeight="1">
      <c r="A685" s="66"/>
      <c r="B685" s="66"/>
      <c r="C685" s="66"/>
      <c r="D685" s="66"/>
      <c r="E685" s="85"/>
      <c r="F685" s="85"/>
      <c r="G685" s="85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</row>
    <row r="686" spans="1:78" ht="15" hidden="1" customHeight="1">
      <c r="A686" s="66"/>
      <c r="B686" s="66"/>
      <c r="C686" s="66"/>
      <c r="D686" s="66"/>
      <c r="E686" s="85"/>
      <c r="F686" s="85"/>
      <c r="G686" s="85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  <c r="BL686" s="66"/>
      <c r="BM686" s="66"/>
      <c r="BN686" s="66"/>
      <c r="BO686" s="66"/>
      <c r="BP686" s="66"/>
      <c r="BQ686" s="66"/>
      <c r="BR686" s="66"/>
      <c r="BS686" s="66"/>
      <c r="BT686" s="66"/>
      <c r="BU686" s="66"/>
      <c r="BV686" s="66"/>
      <c r="BW686" s="66"/>
      <c r="BX686" s="66"/>
      <c r="BY686" s="66"/>
      <c r="BZ686" s="66"/>
    </row>
    <row r="687" spans="1:78" ht="15" hidden="1" customHeight="1">
      <c r="A687" s="66"/>
      <c r="B687" s="66"/>
      <c r="C687" s="66"/>
      <c r="D687" s="66"/>
      <c r="E687" s="85"/>
      <c r="F687" s="85"/>
      <c r="G687" s="85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  <c r="BL687" s="66"/>
      <c r="BM687" s="66"/>
      <c r="BN687" s="66"/>
      <c r="BO687" s="66"/>
      <c r="BP687" s="66"/>
      <c r="BQ687" s="66"/>
      <c r="BR687" s="66"/>
      <c r="BS687" s="66"/>
      <c r="BT687" s="66"/>
      <c r="BU687" s="66"/>
      <c r="BV687" s="66"/>
      <c r="BW687" s="66"/>
      <c r="BX687" s="66"/>
      <c r="BY687" s="66"/>
      <c r="BZ687" s="66"/>
    </row>
    <row r="688" spans="1:78" ht="15" hidden="1" customHeight="1">
      <c r="A688" s="66"/>
      <c r="B688" s="66"/>
      <c r="C688" s="66"/>
      <c r="D688" s="66"/>
      <c r="E688" s="85"/>
      <c r="F688" s="85"/>
      <c r="G688" s="85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  <c r="BL688" s="66"/>
      <c r="BM688" s="66"/>
      <c r="BN688" s="66"/>
      <c r="BO688" s="66"/>
      <c r="BP688" s="66"/>
      <c r="BQ688" s="66"/>
      <c r="BR688" s="66"/>
      <c r="BS688" s="66"/>
      <c r="BT688" s="66"/>
      <c r="BU688" s="66"/>
      <c r="BV688" s="66"/>
      <c r="BW688" s="66"/>
      <c r="BX688" s="66"/>
      <c r="BY688" s="66"/>
      <c r="BZ688" s="66"/>
    </row>
    <row r="689" spans="1:78" ht="15" hidden="1" customHeight="1">
      <c r="A689" s="66"/>
      <c r="B689" s="66"/>
      <c r="C689" s="66"/>
      <c r="D689" s="66"/>
      <c r="E689" s="85"/>
      <c r="F689" s="85"/>
      <c r="G689" s="85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  <c r="BL689" s="66"/>
      <c r="BM689" s="66"/>
      <c r="BN689" s="66"/>
      <c r="BO689" s="66"/>
      <c r="BP689" s="66"/>
      <c r="BQ689" s="66"/>
      <c r="BR689" s="66"/>
      <c r="BS689" s="66"/>
      <c r="BT689" s="66"/>
      <c r="BU689" s="66"/>
      <c r="BV689" s="66"/>
      <c r="BW689" s="66"/>
      <c r="BX689" s="66"/>
      <c r="BY689" s="66"/>
      <c r="BZ689" s="66"/>
    </row>
    <row r="690" spans="1:78" ht="15" hidden="1" customHeight="1">
      <c r="A690" s="66"/>
      <c r="B690" s="66"/>
      <c r="C690" s="66"/>
      <c r="D690" s="66"/>
      <c r="E690" s="85"/>
      <c r="F690" s="85"/>
      <c r="G690" s="85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  <c r="BL690" s="66"/>
      <c r="BM690" s="66"/>
      <c r="BN690" s="66"/>
      <c r="BO690" s="66"/>
      <c r="BP690" s="66"/>
      <c r="BQ690" s="66"/>
      <c r="BR690" s="66"/>
      <c r="BS690" s="66"/>
      <c r="BT690" s="66"/>
      <c r="BU690" s="66"/>
      <c r="BV690" s="66"/>
      <c r="BW690" s="66"/>
      <c r="BX690" s="66"/>
      <c r="BY690" s="66"/>
      <c r="BZ690" s="66"/>
    </row>
    <row r="691" spans="1:78" ht="15" hidden="1" customHeight="1">
      <c r="A691" s="66"/>
      <c r="B691" s="66"/>
      <c r="C691" s="66"/>
      <c r="D691" s="66"/>
      <c r="E691" s="85"/>
      <c r="F691" s="85"/>
      <c r="G691" s="85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</row>
    <row r="692" spans="1:78" ht="15" hidden="1" customHeight="1">
      <c r="A692" s="66"/>
      <c r="B692" s="66"/>
      <c r="C692" s="66"/>
      <c r="D692" s="66"/>
      <c r="E692" s="85"/>
      <c r="F692" s="85"/>
      <c r="G692" s="85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  <c r="BL692" s="66"/>
      <c r="BM692" s="66"/>
      <c r="BN692" s="66"/>
      <c r="BO692" s="66"/>
      <c r="BP692" s="66"/>
      <c r="BQ692" s="66"/>
      <c r="BR692" s="66"/>
      <c r="BS692" s="66"/>
      <c r="BT692" s="66"/>
      <c r="BU692" s="66"/>
      <c r="BV692" s="66"/>
      <c r="BW692" s="66"/>
      <c r="BX692" s="66"/>
      <c r="BY692" s="66"/>
      <c r="BZ692" s="66"/>
    </row>
    <row r="693" spans="1:78" ht="15" hidden="1" customHeight="1">
      <c r="A693" s="66"/>
      <c r="B693" s="66"/>
      <c r="C693" s="66"/>
      <c r="D693" s="66"/>
      <c r="E693" s="85"/>
      <c r="F693" s="85"/>
      <c r="G693" s="85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  <c r="BL693" s="66"/>
      <c r="BM693" s="66"/>
      <c r="BN693" s="66"/>
      <c r="BO693" s="66"/>
      <c r="BP693" s="66"/>
      <c r="BQ693" s="66"/>
      <c r="BR693" s="66"/>
      <c r="BS693" s="66"/>
      <c r="BT693" s="66"/>
      <c r="BU693" s="66"/>
      <c r="BV693" s="66"/>
      <c r="BW693" s="66"/>
      <c r="BX693" s="66"/>
      <c r="BY693" s="66"/>
      <c r="BZ693" s="66"/>
    </row>
    <row r="694" spans="1:78" ht="15" hidden="1" customHeight="1">
      <c r="A694" s="66"/>
      <c r="B694" s="66"/>
      <c r="C694" s="66"/>
      <c r="D694" s="66"/>
      <c r="E694" s="85"/>
      <c r="F694" s="85"/>
      <c r="G694" s="85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</row>
    <row r="695" spans="1:78" ht="15" hidden="1" customHeight="1">
      <c r="A695" s="66"/>
      <c r="B695" s="66"/>
      <c r="C695" s="66"/>
      <c r="D695" s="66"/>
      <c r="E695" s="85"/>
      <c r="F695" s="85"/>
      <c r="G695" s="85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  <c r="BL695" s="66"/>
      <c r="BM695" s="66"/>
      <c r="BN695" s="66"/>
      <c r="BO695" s="66"/>
      <c r="BP695" s="66"/>
      <c r="BQ695" s="66"/>
      <c r="BR695" s="66"/>
      <c r="BS695" s="66"/>
      <c r="BT695" s="66"/>
      <c r="BU695" s="66"/>
      <c r="BV695" s="66"/>
      <c r="BW695" s="66"/>
      <c r="BX695" s="66"/>
      <c r="BY695" s="66"/>
      <c r="BZ695" s="66"/>
    </row>
    <row r="696" spans="1:78" ht="15" hidden="1" customHeight="1">
      <c r="A696" s="66"/>
      <c r="B696" s="66"/>
      <c r="C696" s="66"/>
      <c r="D696" s="66"/>
      <c r="E696" s="85"/>
      <c r="F696" s="85"/>
      <c r="G696" s="85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  <c r="BL696" s="66"/>
      <c r="BM696" s="66"/>
      <c r="BN696" s="66"/>
      <c r="BO696" s="66"/>
      <c r="BP696" s="66"/>
      <c r="BQ696" s="66"/>
      <c r="BR696" s="66"/>
      <c r="BS696" s="66"/>
      <c r="BT696" s="66"/>
      <c r="BU696" s="66"/>
      <c r="BV696" s="66"/>
      <c r="BW696" s="66"/>
      <c r="BX696" s="66"/>
      <c r="BY696" s="66"/>
      <c r="BZ696" s="66"/>
    </row>
    <row r="697" spans="1:78" ht="15" hidden="1" customHeight="1">
      <c r="A697" s="66"/>
      <c r="B697" s="66"/>
      <c r="C697" s="66"/>
      <c r="D697" s="66"/>
      <c r="E697" s="85"/>
      <c r="F697" s="85"/>
      <c r="G697" s="85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  <c r="BL697" s="66"/>
      <c r="BM697" s="66"/>
      <c r="BN697" s="66"/>
      <c r="BO697" s="66"/>
      <c r="BP697" s="66"/>
      <c r="BQ697" s="66"/>
      <c r="BR697" s="66"/>
      <c r="BS697" s="66"/>
      <c r="BT697" s="66"/>
      <c r="BU697" s="66"/>
      <c r="BV697" s="66"/>
      <c r="BW697" s="66"/>
      <c r="BX697" s="66"/>
      <c r="BY697" s="66"/>
      <c r="BZ697" s="66"/>
    </row>
    <row r="698" spans="1:78" ht="15" hidden="1" customHeight="1">
      <c r="A698" s="66"/>
      <c r="B698" s="66"/>
      <c r="C698" s="66"/>
      <c r="D698" s="66"/>
      <c r="E698" s="85"/>
      <c r="F698" s="85"/>
      <c r="G698" s="85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  <c r="BL698" s="66"/>
      <c r="BM698" s="66"/>
      <c r="BN698" s="66"/>
      <c r="BO698" s="66"/>
      <c r="BP698" s="66"/>
      <c r="BQ698" s="66"/>
      <c r="BR698" s="66"/>
      <c r="BS698" s="66"/>
      <c r="BT698" s="66"/>
      <c r="BU698" s="66"/>
      <c r="BV698" s="66"/>
      <c r="BW698" s="66"/>
      <c r="BX698" s="66"/>
      <c r="BY698" s="66"/>
      <c r="BZ698" s="66"/>
    </row>
    <row r="699" spans="1:78" ht="15" hidden="1" customHeight="1">
      <c r="A699" s="66"/>
      <c r="B699" s="66"/>
      <c r="C699" s="66"/>
      <c r="D699" s="66"/>
      <c r="E699" s="85"/>
      <c r="F699" s="85"/>
      <c r="G699" s="85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  <c r="BL699" s="66"/>
      <c r="BM699" s="66"/>
      <c r="BN699" s="66"/>
      <c r="BO699" s="66"/>
      <c r="BP699" s="66"/>
      <c r="BQ699" s="66"/>
      <c r="BR699" s="66"/>
      <c r="BS699" s="66"/>
      <c r="BT699" s="66"/>
      <c r="BU699" s="66"/>
      <c r="BV699" s="66"/>
      <c r="BW699" s="66"/>
      <c r="BX699" s="66"/>
      <c r="BY699" s="66"/>
      <c r="BZ699" s="66"/>
    </row>
    <row r="700" spans="1:78" ht="15" hidden="1" customHeight="1">
      <c r="A700" s="66"/>
      <c r="B700" s="66"/>
      <c r="C700" s="66"/>
      <c r="D700" s="66"/>
      <c r="E700" s="85"/>
      <c r="F700" s="85"/>
      <c r="G700" s="85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</row>
    <row r="701" spans="1:78" ht="15" hidden="1" customHeight="1">
      <c r="A701" s="66"/>
      <c r="B701" s="66"/>
      <c r="C701" s="66"/>
      <c r="D701" s="66"/>
      <c r="E701" s="85"/>
      <c r="F701" s="85"/>
      <c r="G701" s="85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</row>
    <row r="702" spans="1:78" ht="15" hidden="1" customHeight="1">
      <c r="A702" s="66"/>
      <c r="B702" s="66"/>
      <c r="C702" s="66"/>
      <c r="D702" s="66"/>
      <c r="E702" s="85"/>
      <c r="F702" s="85"/>
      <c r="G702" s="85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  <c r="BL702" s="66"/>
      <c r="BM702" s="66"/>
      <c r="BN702" s="66"/>
      <c r="BO702" s="66"/>
      <c r="BP702" s="66"/>
      <c r="BQ702" s="66"/>
      <c r="BR702" s="66"/>
      <c r="BS702" s="66"/>
      <c r="BT702" s="66"/>
      <c r="BU702" s="66"/>
      <c r="BV702" s="66"/>
      <c r="BW702" s="66"/>
      <c r="BX702" s="66"/>
      <c r="BY702" s="66"/>
      <c r="BZ702" s="66"/>
    </row>
    <row r="703" spans="1:78" ht="15" hidden="1" customHeight="1">
      <c r="A703" s="66"/>
      <c r="B703" s="66"/>
      <c r="C703" s="66"/>
      <c r="D703" s="66"/>
      <c r="E703" s="85"/>
      <c r="F703" s="85"/>
      <c r="G703" s="85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  <c r="BL703" s="66"/>
      <c r="BM703" s="66"/>
      <c r="BN703" s="66"/>
      <c r="BO703" s="66"/>
      <c r="BP703" s="66"/>
      <c r="BQ703" s="66"/>
      <c r="BR703" s="66"/>
      <c r="BS703" s="66"/>
      <c r="BT703" s="66"/>
      <c r="BU703" s="66"/>
      <c r="BV703" s="66"/>
      <c r="BW703" s="66"/>
      <c r="BX703" s="66"/>
      <c r="BY703" s="66"/>
      <c r="BZ703" s="66"/>
    </row>
    <row r="704" spans="1:78" ht="15" hidden="1" customHeight="1">
      <c r="A704" s="66"/>
      <c r="B704" s="66"/>
      <c r="C704" s="66"/>
      <c r="D704" s="66"/>
      <c r="E704" s="85"/>
      <c r="F704" s="85"/>
      <c r="G704" s="85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  <c r="BL704" s="66"/>
      <c r="BM704" s="66"/>
      <c r="BN704" s="66"/>
      <c r="BO704" s="66"/>
      <c r="BP704" s="66"/>
      <c r="BQ704" s="66"/>
      <c r="BR704" s="66"/>
      <c r="BS704" s="66"/>
      <c r="BT704" s="66"/>
      <c r="BU704" s="66"/>
      <c r="BV704" s="66"/>
      <c r="BW704" s="66"/>
      <c r="BX704" s="66"/>
      <c r="BY704" s="66"/>
      <c r="BZ704" s="66"/>
    </row>
    <row r="705" spans="1:78" ht="15" hidden="1" customHeight="1">
      <c r="A705" s="66"/>
      <c r="B705" s="66"/>
      <c r="C705" s="66"/>
      <c r="D705" s="66"/>
      <c r="E705" s="85"/>
      <c r="F705" s="85"/>
      <c r="G705" s="85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  <c r="BL705" s="66"/>
      <c r="BM705" s="66"/>
      <c r="BN705" s="66"/>
      <c r="BO705" s="66"/>
      <c r="BP705" s="66"/>
      <c r="BQ705" s="66"/>
      <c r="BR705" s="66"/>
      <c r="BS705" s="66"/>
      <c r="BT705" s="66"/>
      <c r="BU705" s="66"/>
      <c r="BV705" s="66"/>
      <c r="BW705" s="66"/>
      <c r="BX705" s="66"/>
      <c r="BY705" s="66"/>
      <c r="BZ705" s="66"/>
    </row>
    <row r="706" spans="1:78" ht="15" hidden="1" customHeight="1">
      <c r="A706" s="66"/>
      <c r="B706" s="66"/>
      <c r="C706" s="66"/>
      <c r="D706" s="66"/>
      <c r="E706" s="85"/>
      <c r="F706" s="85"/>
      <c r="G706" s="85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  <c r="BL706" s="66"/>
      <c r="BM706" s="66"/>
      <c r="BN706" s="66"/>
      <c r="BO706" s="66"/>
      <c r="BP706" s="66"/>
      <c r="BQ706" s="66"/>
      <c r="BR706" s="66"/>
      <c r="BS706" s="66"/>
      <c r="BT706" s="66"/>
      <c r="BU706" s="66"/>
      <c r="BV706" s="66"/>
      <c r="BW706" s="66"/>
      <c r="BX706" s="66"/>
      <c r="BY706" s="66"/>
      <c r="BZ706" s="66"/>
    </row>
    <row r="707" spans="1:78" ht="15" hidden="1" customHeight="1">
      <c r="A707" s="66"/>
      <c r="B707" s="66"/>
      <c r="C707" s="66"/>
      <c r="D707" s="66"/>
      <c r="E707" s="85"/>
      <c r="F707" s="85"/>
      <c r="G707" s="85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  <c r="BL707" s="66"/>
      <c r="BM707" s="66"/>
      <c r="BN707" s="66"/>
      <c r="BO707" s="66"/>
      <c r="BP707" s="66"/>
      <c r="BQ707" s="66"/>
      <c r="BR707" s="66"/>
      <c r="BS707" s="66"/>
      <c r="BT707" s="66"/>
      <c r="BU707" s="66"/>
      <c r="BV707" s="66"/>
      <c r="BW707" s="66"/>
      <c r="BX707" s="66"/>
      <c r="BY707" s="66"/>
      <c r="BZ707" s="66"/>
    </row>
    <row r="708" spans="1:78" ht="15" hidden="1" customHeight="1">
      <c r="A708" s="66"/>
      <c r="B708" s="66"/>
      <c r="C708" s="66"/>
      <c r="D708" s="66"/>
      <c r="E708" s="85"/>
      <c r="F708" s="85"/>
      <c r="G708" s="85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</row>
    <row r="709" spans="1:78" ht="15" hidden="1" customHeight="1">
      <c r="A709" s="66"/>
      <c r="B709" s="66"/>
      <c r="C709" s="66"/>
      <c r="D709" s="66"/>
      <c r="E709" s="85"/>
      <c r="F709" s="85"/>
      <c r="G709" s="85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  <c r="BL709" s="66"/>
      <c r="BM709" s="66"/>
      <c r="BN709" s="66"/>
      <c r="BO709" s="66"/>
      <c r="BP709" s="66"/>
      <c r="BQ709" s="66"/>
      <c r="BR709" s="66"/>
      <c r="BS709" s="66"/>
      <c r="BT709" s="66"/>
      <c r="BU709" s="66"/>
      <c r="BV709" s="66"/>
      <c r="BW709" s="66"/>
      <c r="BX709" s="66"/>
      <c r="BY709" s="66"/>
      <c r="BZ709" s="66"/>
    </row>
    <row r="710" spans="1:78" ht="15" hidden="1" customHeight="1">
      <c r="A710" s="66"/>
      <c r="B710" s="66"/>
      <c r="C710" s="66"/>
      <c r="D710" s="66"/>
      <c r="E710" s="85"/>
      <c r="F710" s="85"/>
      <c r="G710" s="85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</row>
    <row r="711" spans="1:78" ht="15" hidden="1" customHeight="1">
      <c r="A711" s="66"/>
      <c r="B711" s="66"/>
      <c r="C711" s="66"/>
      <c r="D711" s="66"/>
      <c r="E711" s="85"/>
      <c r="F711" s="85"/>
      <c r="G711" s="85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  <c r="BL711" s="66"/>
      <c r="BM711" s="66"/>
      <c r="BN711" s="66"/>
      <c r="BO711" s="66"/>
      <c r="BP711" s="66"/>
      <c r="BQ711" s="66"/>
      <c r="BR711" s="66"/>
      <c r="BS711" s="66"/>
      <c r="BT711" s="66"/>
      <c r="BU711" s="66"/>
      <c r="BV711" s="66"/>
      <c r="BW711" s="66"/>
      <c r="BX711" s="66"/>
      <c r="BY711" s="66"/>
      <c r="BZ711" s="66"/>
    </row>
    <row r="712" spans="1:78" ht="15" hidden="1" customHeight="1">
      <c r="A712" s="66"/>
      <c r="B712" s="66"/>
      <c r="C712" s="66"/>
      <c r="D712" s="66"/>
      <c r="E712" s="85"/>
      <c r="F712" s="85"/>
      <c r="G712" s="85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  <c r="BL712" s="66"/>
      <c r="BM712" s="66"/>
      <c r="BN712" s="66"/>
      <c r="BO712" s="66"/>
      <c r="BP712" s="66"/>
      <c r="BQ712" s="66"/>
      <c r="BR712" s="66"/>
      <c r="BS712" s="66"/>
      <c r="BT712" s="66"/>
      <c r="BU712" s="66"/>
      <c r="BV712" s="66"/>
      <c r="BW712" s="66"/>
      <c r="BX712" s="66"/>
      <c r="BY712" s="66"/>
      <c r="BZ712" s="66"/>
    </row>
    <row r="713" spans="1:78" ht="15" hidden="1" customHeight="1">
      <c r="A713" s="66"/>
      <c r="B713" s="66"/>
      <c r="C713" s="66"/>
      <c r="D713" s="66"/>
      <c r="E713" s="85"/>
      <c r="F713" s="85"/>
      <c r="G713" s="85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  <c r="BL713" s="66"/>
      <c r="BM713" s="66"/>
      <c r="BN713" s="66"/>
      <c r="BO713" s="66"/>
      <c r="BP713" s="66"/>
      <c r="BQ713" s="66"/>
      <c r="BR713" s="66"/>
      <c r="BS713" s="66"/>
      <c r="BT713" s="66"/>
      <c r="BU713" s="66"/>
      <c r="BV713" s="66"/>
      <c r="BW713" s="66"/>
      <c r="BX713" s="66"/>
      <c r="BY713" s="66"/>
      <c r="BZ713" s="66"/>
    </row>
    <row r="714" spans="1:78" ht="15" hidden="1" customHeight="1">
      <c r="A714" s="66"/>
      <c r="B714" s="66"/>
      <c r="C714" s="66"/>
      <c r="D714" s="66"/>
      <c r="E714" s="85"/>
      <c r="F714" s="85"/>
      <c r="G714" s="85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  <c r="BL714" s="66"/>
      <c r="BM714" s="66"/>
      <c r="BN714" s="66"/>
      <c r="BO714" s="66"/>
      <c r="BP714" s="66"/>
      <c r="BQ714" s="66"/>
      <c r="BR714" s="66"/>
      <c r="BS714" s="66"/>
      <c r="BT714" s="66"/>
      <c r="BU714" s="66"/>
      <c r="BV714" s="66"/>
      <c r="BW714" s="66"/>
      <c r="BX714" s="66"/>
      <c r="BY714" s="66"/>
      <c r="BZ714" s="66"/>
    </row>
    <row r="715" spans="1:78" ht="15" hidden="1" customHeight="1">
      <c r="A715" s="66"/>
      <c r="B715" s="66"/>
      <c r="C715" s="66"/>
      <c r="D715" s="66"/>
      <c r="E715" s="85"/>
      <c r="F715" s="85"/>
      <c r="G715" s="85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  <c r="BL715" s="66"/>
      <c r="BM715" s="66"/>
      <c r="BN715" s="66"/>
      <c r="BO715" s="66"/>
      <c r="BP715" s="66"/>
      <c r="BQ715" s="66"/>
      <c r="BR715" s="66"/>
      <c r="BS715" s="66"/>
      <c r="BT715" s="66"/>
      <c r="BU715" s="66"/>
      <c r="BV715" s="66"/>
      <c r="BW715" s="66"/>
      <c r="BX715" s="66"/>
      <c r="BY715" s="66"/>
      <c r="BZ715" s="66"/>
    </row>
    <row r="716" spans="1:78" ht="15" hidden="1" customHeight="1">
      <c r="A716" s="66"/>
      <c r="B716" s="66"/>
      <c r="C716" s="66"/>
      <c r="D716" s="66"/>
      <c r="E716" s="85"/>
      <c r="F716" s="85"/>
      <c r="G716" s="85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  <c r="BL716" s="66"/>
      <c r="BM716" s="66"/>
      <c r="BN716" s="66"/>
      <c r="BO716" s="66"/>
      <c r="BP716" s="66"/>
      <c r="BQ716" s="66"/>
      <c r="BR716" s="66"/>
      <c r="BS716" s="66"/>
      <c r="BT716" s="66"/>
      <c r="BU716" s="66"/>
      <c r="BV716" s="66"/>
      <c r="BW716" s="66"/>
      <c r="BX716" s="66"/>
      <c r="BY716" s="66"/>
      <c r="BZ716" s="66"/>
    </row>
    <row r="717" spans="1:78" ht="15" hidden="1" customHeight="1">
      <c r="A717" s="66"/>
      <c r="B717" s="66"/>
      <c r="C717" s="66"/>
      <c r="D717" s="66"/>
      <c r="E717" s="85"/>
      <c r="F717" s="85"/>
      <c r="G717" s="85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  <c r="BL717" s="66"/>
      <c r="BM717" s="66"/>
      <c r="BN717" s="66"/>
      <c r="BO717" s="66"/>
      <c r="BP717" s="66"/>
      <c r="BQ717" s="66"/>
      <c r="BR717" s="66"/>
      <c r="BS717" s="66"/>
      <c r="BT717" s="66"/>
      <c r="BU717" s="66"/>
      <c r="BV717" s="66"/>
      <c r="BW717" s="66"/>
      <c r="BX717" s="66"/>
      <c r="BY717" s="66"/>
      <c r="BZ717" s="66"/>
    </row>
    <row r="718" spans="1:78" ht="15" hidden="1" customHeight="1">
      <c r="A718" s="66"/>
      <c r="B718" s="66"/>
      <c r="C718" s="66"/>
      <c r="D718" s="66"/>
      <c r="E718" s="85"/>
      <c r="F718" s="85"/>
      <c r="G718" s="85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  <c r="BL718" s="66"/>
      <c r="BM718" s="66"/>
      <c r="BN718" s="66"/>
      <c r="BO718" s="66"/>
      <c r="BP718" s="66"/>
      <c r="BQ718" s="66"/>
      <c r="BR718" s="66"/>
      <c r="BS718" s="66"/>
      <c r="BT718" s="66"/>
      <c r="BU718" s="66"/>
      <c r="BV718" s="66"/>
      <c r="BW718" s="66"/>
      <c r="BX718" s="66"/>
      <c r="BY718" s="66"/>
      <c r="BZ718" s="66"/>
    </row>
    <row r="719" spans="1:78" ht="15" hidden="1" customHeight="1">
      <c r="A719" s="66"/>
      <c r="B719" s="66"/>
      <c r="C719" s="66"/>
      <c r="D719" s="66"/>
      <c r="E719" s="85"/>
      <c r="F719" s="85"/>
      <c r="G719" s="85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  <c r="BL719" s="66"/>
      <c r="BM719" s="66"/>
      <c r="BN719" s="66"/>
      <c r="BO719" s="66"/>
      <c r="BP719" s="66"/>
      <c r="BQ719" s="66"/>
      <c r="BR719" s="66"/>
      <c r="BS719" s="66"/>
      <c r="BT719" s="66"/>
      <c r="BU719" s="66"/>
      <c r="BV719" s="66"/>
      <c r="BW719" s="66"/>
      <c r="BX719" s="66"/>
      <c r="BY719" s="66"/>
      <c r="BZ719" s="66"/>
    </row>
    <row r="720" spans="1:78" ht="15" hidden="1" customHeight="1">
      <c r="A720" s="66"/>
      <c r="B720" s="66"/>
      <c r="C720" s="66"/>
      <c r="D720" s="66"/>
      <c r="E720" s="85"/>
      <c r="F720" s="85"/>
      <c r="G720" s="85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  <c r="BL720" s="66"/>
      <c r="BM720" s="66"/>
      <c r="BN720" s="66"/>
      <c r="BO720" s="66"/>
      <c r="BP720" s="66"/>
      <c r="BQ720" s="66"/>
      <c r="BR720" s="66"/>
      <c r="BS720" s="66"/>
      <c r="BT720" s="66"/>
      <c r="BU720" s="66"/>
      <c r="BV720" s="66"/>
      <c r="BW720" s="66"/>
      <c r="BX720" s="66"/>
      <c r="BY720" s="66"/>
      <c r="BZ720" s="66"/>
    </row>
    <row r="721" spans="1:78" ht="15" hidden="1" customHeight="1">
      <c r="A721" s="66"/>
      <c r="B721" s="66"/>
      <c r="C721" s="66"/>
      <c r="D721" s="66"/>
      <c r="E721" s="85"/>
      <c r="F721" s="85"/>
      <c r="G721" s="85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</row>
    <row r="722" spans="1:78" ht="15" hidden="1" customHeight="1">
      <c r="A722" s="66"/>
      <c r="B722" s="66"/>
      <c r="C722" s="66"/>
      <c r="D722" s="66"/>
      <c r="E722" s="85"/>
      <c r="F722" s="85"/>
      <c r="G722" s="85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</row>
    <row r="723" spans="1:78" ht="15" hidden="1" customHeight="1">
      <c r="A723" s="66"/>
      <c r="B723" s="66"/>
      <c r="C723" s="66"/>
      <c r="D723" s="66"/>
      <c r="E723" s="85"/>
      <c r="F723" s="85"/>
      <c r="G723" s="85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  <c r="BL723" s="66"/>
      <c r="BM723" s="66"/>
      <c r="BN723" s="66"/>
      <c r="BO723" s="66"/>
      <c r="BP723" s="66"/>
      <c r="BQ723" s="66"/>
      <c r="BR723" s="66"/>
      <c r="BS723" s="66"/>
      <c r="BT723" s="66"/>
      <c r="BU723" s="66"/>
      <c r="BV723" s="66"/>
      <c r="BW723" s="66"/>
      <c r="BX723" s="66"/>
      <c r="BY723" s="66"/>
      <c r="BZ723" s="66"/>
    </row>
    <row r="724" spans="1:78" ht="15" hidden="1" customHeight="1">
      <c r="A724" s="66"/>
      <c r="B724" s="66"/>
      <c r="C724" s="66"/>
      <c r="D724" s="66"/>
      <c r="E724" s="85"/>
      <c r="F724" s="85"/>
      <c r="G724" s="85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  <c r="BL724" s="66"/>
      <c r="BM724" s="66"/>
      <c r="BN724" s="66"/>
      <c r="BO724" s="66"/>
      <c r="BP724" s="66"/>
      <c r="BQ724" s="66"/>
      <c r="BR724" s="66"/>
      <c r="BS724" s="66"/>
      <c r="BT724" s="66"/>
      <c r="BU724" s="66"/>
      <c r="BV724" s="66"/>
      <c r="BW724" s="66"/>
      <c r="BX724" s="66"/>
      <c r="BY724" s="66"/>
      <c r="BZ724" s="66"/>
    </row>
    <row r="725" spans="1:78" ht="15" hidden="1" customHeight="1">
      <c r="A725" s="66"/>
      <c r="B725" s="66"/>
      <c r="C725" s="66"/>
      <c r="D725" s="66"/>
      <c r="E725" s="85"/>
      <c r="F725" s="85"/>
      <c r="G725" s="85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  <c r="BL725" s="66"/>
      <c r="BM725" s="66"/>
      <c r="BN725" s="66"/>
      <c r="BO725" s="66"/>
      <c r="BP725" s="66"/>
      <c r="BQ725" s="66"/>
      <c r="BR725" s="66"/>
      <c r="BS725" s="66"/>
      <c r="BT725" s="66"/>
      <c r="BU725" s="66"/>
      <c r="BV725" s="66"/>
      <c r="BW725" s="66"/>
      <c r="BX725" s="66"/>
      <c r="BY725" s="66"/>
      <c r="BZ725" s="66"/>
    </row>
    <row r="726" spans="1:78" ht="15" hidden="1" customHeight="1">
      <c r="A726" s="66"/>
      <c r="B726" s="66"/>
      <c r="C726" s="66"/>
      <c r="D726" s="66"/>
      <c r="E726" s="85"/>
      <c r="F726" s="85"/>
      <c r="G726" s="85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  <c r="BL726" s="66"/>
      <c r="BM726" s="66"/>
      <c r="BN726" s="66"/>
      <c r="BO726" s="66"/>
      <c r="BP726" s="66"/>
      <c r="BQ726" s="66"/>
      <c r="BR726" s="66"/>
      <c r="BS726" s="66"/>
      <c r="BT726" s="66"/>
      <c r="BU726" s="66"/>
      <c r="BV726" s="66"/>
      <c r="BW726" s="66"/>
      <c r="BX726" s="66"/>
      <c r="BY726" s="66"/>
      <c r="BZ726" s="66"/>
    </row>
    <row r="727" spans="1:78" ht="15" hidden="1" customHeight="1">
      <c r="A727" s="66"/>
      <c r="B727" s="66"/>
      <c r="C727" s="66"/>
      <c r="D727" s="66"/>
      <c r="E727" s="85"/>
      <c r="F727" s="85"/>
      <c r="G727" s="85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  <c r="BL727" s="66"/>
      <c r="BM727" s="66"/>
      <c r="BN727" s="66"/>
      <c r="BO727" s="66"/>
      <c r="BP727" s="66"/>
      <c r="BQ727" s="66"/>
      <c r="BR727" s="66"/>
      <c r="BS727" s="66"/>
      <c r="BT727" s="66"/>
      <c r="BU727" s="66"/>
      <c r="BV727" s="66"/>
      <c r="BW727" s="66"/>
      <c r="BX727" s="66"/>
      <c r="BY727" s="66"/>
      <c r="BZ727" s="66"/>
    </row>
    <row r="728" spans="1:78" ht="15" hidden="1" customHeight="1">
      <c r="A728" s="66"/>
      <c r="B728" s="66"/>
      <c r="C728" s="66"/>
      <c r="D728" s="66"/>
      <c r="E728" s="85"/>
      <c r="F728" s="85"/>
      <c r="G728" s="85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  <c r="BL728" s="66"/>
      <c r="BM728" s="66"/>
      <c r="BN728" s="66"/>
      <c r="BO728" s="66"/>
      <c r="BP728" s="66"/>
      <c r="BQ728" s="66"/>
      <c r="BR728" s="66"/>
      <c r="BS728" s="66"/>
      <c r="BT728" s="66"/>
      <c r="BU728" s="66"/>
      <c r="BV728" s="66"/>
      <c r="BW728" s="66"/>
      <c r="BX728" s="66"/>
      <c r="BY728" s="66"/>
      <c r="BZ728" s="66"/>
    </row>
    <row r="729" spans="1:78" ht="15" hidden="1" customHeight="1">
      <c r="A729" s="66"/>
      <c r="B729" s="66"/>
      <c r="C729" s="66"/>
      <c r="D729" s="66"/>
      <c r="E729" s="85"/>
      <c r="F729" s="85"/>
      <c r="G729" s="85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  <c r="BL729" s="66"/>
      <c r="BM729" s="66"/>
      <c r="BN729" s="66"/>
      <c r="BO729" s="66"/>
      <c r="BP729" s="66"/>
      <c r="BQ729" s="66"/>
      <c r="BR729" s="66"/>
      <c r="BS729" s="66"/>
      <c r="BT729" s="66"/>
      <c r="BU729" s="66"/>
      <c r="BV729" s="66"/>
      <c r="BW729" s="66"/>
      <c r="BX729" s="66"/>
      <c r="BY729" s="66"/>
      <c r="BZ729" s="66"/>
    </row>
    <row r="730" spans="1:78" ht="15" hidden="1" customHeight="1">
      <c r="A730" s="66"/>
      <c r="B730" s="66"/>
      <c r="C730" s="66"/>
      <c r="D730" s="66"/>
      <c r="E730" s="85"/>
      <c r="F730" s="85"/>
      <c r="G730" s="85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  <c r="BL730" s="66"/>
      <c r="BM730" s="66"/>
      <c r="BN730" s="66"/>
      <c r="BO730" s="66"/>
      <c r="BP730" s="66"/>
      <c r="BQ730" s="66"/>
      <c r="BR730" s="66"/>
      <c r="BS730" s="66"/>
      <c r="BT730" s="66"/>
      <c r="BU730" s="66"/>
      <c r="BV730" s="66"/>
      <c r="BW730" s="66"/>
      <c r="BX730" s="66"/>
      <c r="BY730" s="66"/>
      <c r="BZ730" s="66"/>
    </row>
    <row r="731" spans="1:78" ht="15" hidden="1" customHeight="1">
      <c r="A731" s="66"/>
      <c r="B731" s="66"/>
      <c r="C731" s="66"/>
      <c r="D731" s="66"/>
      <c r="E731" s="85"/>
      <c r="F731" s="85"/>
      <c r="G731" s="85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  <c r="BL731" s="66"/>
      <c r="BM731" s="66"/>
      <c r="BN731" s="66"/>
      <c r="BO731" s="66"/>
      <c r="BP731" s="66"/>
      <c r="BQ731" s="66"/>
      <c r="BR731" s="66"/>
      <c r="BS731" s="66"/>
      <c r="BT731" s="66"/>
      <c r="BU731" s="66"/>
      <c r="BV731" s="66"/>
      <c r="BW731" s="66"/>
      <c r="BX731" s="66"/>
      <c r="BY731" s="66"/>
      <c r="BZ731" s="66"/>
    </row>
    <row r="732" spans="1:78" ht="15" hidden="1" customHeight="1">
      <c r="A732" s="66"/>
      <c r="B732" s="66"/>
      <c r="C732" s="66"/>
      <c r="D732" s="66"/>
      <c r="E732" s="85"/>
      <c r="F732" s="85"/>
      <c r="G732" s="85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  <c r="BL732" s="66"/>
      <c r="BM732" s="66"/>
      <c r="BN732" s="66"/>
      <c r="BO732" s="66"/>
      <c r="BP732" s="66"/>
      <c r="BQ732" s="66"/>
      <c r="BR732" s="66"/>
      <c r="BS732" s="66"/>
      <c r="BT732" s="66"/>
      <c r="BU732" s="66"/>
      <c r="BV732" s="66"/>
      <c r="BW732" s="66"/>
      <c r="BX732" s="66"/>
      <c r="BY732" s="66"/>
      <c r="BZ732" s="66"/>
    </row>
    <row r="733" spans="1:78" ht="15" hidden="1" customHeight="1">
      <c r="A733" s="66"/>
      <c r="B733" s="66"/>
      <c r="C733" s="66"/>
      <c r="D733" s="66"/>
      <c r="E733" s="85"/>
      <c r="F733" s="85"/>
      <c r="G733" s="85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  <c r="BL733" s="66"/>
      <c r="BM733" s="66"/>
      <c r="BN733" s="66"/>
      <c r="BO733" s="66"/>
      <c r="BP733" s="66"/>
      <c r="BQ733" s="66"/>
      <c r="BR733" s="66"/>
      <c r="BS733" s="66"/>
      <c r="BT733" s="66"/>
      <c r="BU733" s="66"/>
      <c r="BV733" s="66"/>
      <c r="BW733" s="66"/>
      <c r="BX733" s="66"/>
      <c r="BY733" s="66"/>
      <c r="BZ733" s="66"/>
    </row>
    <row r="734" spans="1:78" ht="15" hidden="1" customHeight="1">
      <c r="A734" s="66"/>
      <c r="B734" s="66"/>
      <c r="C734" s="66"/>
      <c r="D734" s="66"/>
      <c r="E734" s="85"/>
      <c r="F734" s="85"/>
      <c r="G734" s="85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</row>
    <row r="735" spans="1:78" ht="15" hidden="1" customHeight="1">
      <c r="A735" s="66"/>
      <c r="B735" s="66"/>
      <c r="C735" s="66"/>
      <c r="D735" s="66"/>
      <c r="E735" s="85"/>
      <c r="F735" s="85"/>
      <c r="G735" s="85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  <c r="BL735" s="66"/>
      <c r="BM735" s="66"/>
      <c r="BN735" s="66"/>
      <c r="BO735" s="66"/>
      <c r="BP735" s="66"/>
      <c r="BQ735" s="66"/>
      <c r="BR735" s="66"/>
      <c r="BS735" s="66"/>
      <c r="BT735" s="66"/>
      <c r="BU735" s="66"/>
      <c r="BV735" s="66"/>
      <c r="BW735" s="66"/>
      <c r="BX735" s="66"/>
      <c r="BY735" s="66"/>
      <c r="BZ735" s="66"/>
    </row>
    <row r="736" spans="1:78" ht="15" hidden="1" customHeight="1">
      <c r="A736" s="66"/>
      <c r="B736" s="66"/>
      <c r="C736" s="66"/>
      <c r="D736" s="66"/>
      <c r="E736" s="85"/>
      <c r="F736" s="85"/>
      <c r="G736" s="85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</row>
    <row r="737" spans="1:78" ht="15" hidden="1" customHeight="1">
      <c r="A737" s="66"/>
      <c r="B737" s="66"/>
      <c r="C737" s="66"/>
      <c r="D737" s="66"/>
      <c r="E737" s="85"/>
      <c r="F737" s="85"/>
      <c r="G737" s="85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  <c r="BL737" s="66"/>
      <c r="BM737" s="66"/>
      <c r="BN737" s="66"/>
      <c r="BO737" s="66"/>
      <c r="BP737" s="66"/>
      <c r="BQ737" s="66"/>
      <c r="BR737" s="66"/>
      <c r="BS737" s="66"/>
      <c r="BT737" s="66"/>
      <c r="BU737" s="66"/>
      <c r="BV737" s="66"/>
      <c r="BW737" s="66"/>
      <c r="BX737" s="66"/>
      <c r="BY737" s="66"/>
      <c r="BZ737" s="66"/>
    </row>
    <row r="738" spans="1:78" ht="15" hidden="1" customHeight="1">
      <c r="A738" s="66"/>
      <c r="B738" s="66"/>
      <c r="C738" s="66"/>
      <c r="D738" s="66"/>
      <c r="E738" s="85"/>
      <c r="F738" s="85"/>
      <c r="G738" s="85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  <c r="BL738" s="66"/>
      <c r="BM738" s="66"/>
      <c r="BN738" s="66"/>
      <c r="BO738" s="66"/>
      <c r="BP738" s="66"/>
      <c r="BQ738" s="66"/>
      <c r="BR738" s="66"/>
      <c r="BS738" s="66"/>
      <c r="BT738" s="66"/>
      <c r="BU738" s="66"/>
      <c r="BV738" s="66"/>
      <c r="BW738" s="66"/>
      <c r="BX738" s="66"/>
      <c r="BY738" s="66"/>
      <c r="BZ738" s="66"/>
    </row>
    <row r="739" spans="1:78" ht="15" hidden="1" customHeight="1">
      <c r="A739" s="66"/>
      <c r="B739" s="66"/>
      <c r="C739" s="66"/>
      <c r="D739" s="66"/>
      <c r="E739" s="85"/>
      <c r="F739" s="85"/>
      <c r="G739" s="85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  <c r="BL739" s="66"/>
      <c r="BM739" s="66"/>
      <c r="BN739" s="66"/>
      <c r="BO739" s="66"/>
      <c r="BP739" s="66"/>
      <c r="BQ739" s="66"/>
      <c r="BR739" s="66"/>
      <c r="BS739" s="66"/>
      <c r="BT739" s="66"/>
      <c r="BU739" s="66"/>
      <c r="BV739" s="66"/>
      <c r="BW739" s="66"/>
      <c r="BX739" s="66"/>
      <c r="BY739" s="66"/>
      <c r="BZ739" s="66"/>
    </row>
    <row r="740" spans="1:78" ht="15" hidden="1" customHeight="1">
      <c r="A740" s="66"/>
      <c r="B740" s="66"/>
      <c r="C740" s="66"/>
      <c r="D740" s="66"/>
      <c r="E740" s="85"/>
      <c r="F740" s="85"/>
      <c r="G740" s="85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  <c r="BL740" s="66"/>
      <c r="BM740" s="66"/>
      <c r="BN740" s="66"/>
      <c r="BO740" s="66"/>
      <c r="BP740" s="66"/>
      <c r="BQ740" s="66"/>
      <c r="BR740" s="66"/>
      <c r="BS740" s="66"/>
      <c r="BT740" s="66"/>
      <c r="BU740" s="66"/>
      <c r="BV740" s="66"/>
      <c r="BW740" s="66"/>
      <c r="BX740" s="66"/>
      <c r="BY740" s="66"/>
      <c r="BZ740" s="66"/>
    </row>
    <row r="741" spans="1:78" ht="15" hidden="1" customHeight="1">
      <c r="A741" s="66"/>
      <c r="B741" s="66"/>
      <c r="C741" s="66"/>
      <c r="D741" s="66"/>
      <c r="E741" s="85"/>
      <c r="F741" s="85"/>
      <c r="G741" s="85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  <c r="BL741" s="66"/>
      <c r="BM741" s="66"/>
      <c r="BN741" s="66"/>
      <c r="BO741" s="66"/>
      <c r="BP741" s="66"/>
      <c r="BQ741" s="66"/>
      <c r="BR741" s="66"/>
      <c r="BS741" s="66"/>
      <c r="BT741" s="66"/>
      <c r="BU741" s="66"/>
      <c r="BV741" s="66"/>
      <c r="BW741" s="66"/>
      <c r="BX741" s="66"/>
      <c r="BY741" s="66"/>
      <c r="BZ741" s="66"/>
    </row>
    <row r="742" spans="1:78" ht="15" hidden="1" customHeight="1">
      <c r="A742" s="66"/>
      <c r="B742" s="66"/>
      <c r="C742" s="66"/>
      <c r="D742" s="66"/>
      <c r="E742" s="85"/>
      <c r="F742" s="85"/>
      <c r="G742" s="85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  <c r="BL742" s="66"/>
      <c r="BM742" s="66"/>
      <c r="BN742" s="66"/>
      <c r="BO742" s="66"/>
      <c r="BP742" s="66"/>
      <c r="BQ742" s="66"/>
      <c r="BR742" s="66"/>
      <c r="BS742" s="66"/>
      <c r="BT742" s="66"/>
      <c r="BU742" s="66"/>
      <c r="BV742" s="66"/>
      <c r="BW742" s="66"/>
      <c r="BX742" s="66"/>
      <c r="BY742" s="66"/>
      <c r="BZ742" s="66"/>
    </row>
    <row r="743" spans="1:78" ht="15" hidden="1" customHeight="1">
      <c r="A743" s="66"/>
      <c r="B743" s="66"/>
      <c r="C743" s="66"/>
      <c r="D743" s="66"/>
      <c r="E743" s="85"/>
      <c r="F743" s="85"/>
      <c r="G743" s="85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  <c r="BL743" s="66"/>
      <c r="BM743" s="66"/>
      <c r="BN743" s="66"/>
      <c r="BO743" s="66"/>
      <c r="BP743" s="66"/>
      <c r="BQ743" s="66"/>
      <c r="BR743" s="66"/>
      <c r="BS743" s="66"/>
      <c r="BT743" s="66"/>
      <c r="BU743" s="66"/>
      <c r="BV743" s="66"/>
      <c r="BW743" s="66"/>
      <c r="BX743" s="66"/>
      <c r="BY743" s="66"/>
      <c r="BZ743" s="66"/>
    </row>
    <row r="744" spans="1:78" ht="15" hidden="1" customHeight="1">
      <c r="A744" s="66"/>
      <c r="B744" s="66"/>
      <c r="C744" s="66"/>
      <c r="D744" s="66"/>
      <c r="E744" s="85"/>
      <c r="F744" s="85"/>
      <c r="G744" s="85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  <c r="BL744" s="66"/>
      <c r="BM744" s="66"/>
      <c r="BN744" s="66"/>
      <c r="BO744" s="66"/>
      <c r="BP744" s="66"/>
      <c r="BQ744" s="66"/>
      <c r="BR744" s="66"/>
      <c r="BS744" s="66"/>
      <c r="BT744" s="66"/>
      <c r="BU744" s="66"/>
      <c r="BV744" s="66"/>
      <c r="BW744" s="66"/>
      <c r="BX744" s="66"/>
      <c r="BY744" s="66"/>
      <c r="BZ744" s="66"/>
    </row>
    <row r="745" spans="1:78" ht="15" hidden="1" customHeight="1">
      <c r="A745" s="66"/>
      <c r="B745" s="66"/>
      <c r="C745" s="66"/>
      <c r="D745" s="66"/>
      <c r="E745" s="85"/>
      <c r="F745" s="85"/>
      <c r="G745" s="85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  <c r="BL745" s="66"/>
      <c r="BM745" s="66"/>
      <c r="BN745" s="66"/>
      <c r="BO745" s="66"/>
      <c r="BP745" s="66"/>
      <c r="BQ745" s="66"/>
      <c r="BR745" s="66"/>
      <c r="BS745" s="66"/>
      <c r="BT745" s="66"/>
      <c r="BU745" s="66"/>
      <c r="BV745" s="66"/>
      <c r="BW745" s="66"/>
      <c r="BX745" s="66"/>
      <c r="BY745" s="66"/>
      <c r="BZ745" s="66"/>
    </row>
    <row r="746" spans="1:78" ht="15" hidden="1" customHeight="1">
      <c r="A746" s="66"/>
      <c r="B746" s="66"/>
      <c r="C746" s="66"/>
      <c r="D746" s="66"/>
      <c r="E746" s="85"/>
      <c r="F746" s="85"/>
      <c r="G746" s="85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  <c r="BL746" s="66"/>
      <c r="BM746" s="66"/>
      <c r="BN746" s="66"/>
      <c r="BO746" s="66"/>
      <c r="BP746" s="66"/>
      <c r="BQ746" s="66"/>
      <c r="BR746" s="66"/>
      <c r="BS746" s="66"/>
      <c r="BT746" s="66"/>
      <c r="BU746" s="66"/>
      <c r="BV746" s="66"/>
      <c r="BW746" s="66"/>
      <c r="BX746" s="66"/>
      <c r="BY746" s="66"/>
      <c r="BZ746" s="66"/>
    </row>
    <row r="747" spans="1:78" ht="15" hidden="1" customHeight="1">
      <c r="A747" s="66"/>
      <c r="B747" s="66"/>
      <c r="C747" s="66"/>
      <c r="D747" s="66"/>
      <c r="E747" s="85"/>
      <c r="F747" s="85"/>
      <c r="G747" s="85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  <c r="BL747" s="66"/>
      <c r="BM747" s="66"/>
      <c r="BN747" s="66"/>
      <c r="BO747" s="66"/>
      <c r="BP747" s="66"/>
      <c r="BQ747" s="66"/>
      <c r="BR747" s="66"/>
      <c r="BS747" s="66"/>
      <c r="BT747" s="66"/>
      <c r="BU747" s="66"/>
      <c r="BV747" s="66"/>
      <c r="BW747" s="66"/>
      <c r="BX747" s="66"/>
      <c r="BY747" s="66"/>
      <c r="BZ747" s="66"/>
    </row>
    <row r="748" spans="1:78" ht="15" hidden="1" customHeight="1">
      <c r="A748" s="66"/>
      <c r="B748" s="66"/>
      <c r="C748" s="66"/>
      <c r="D748" s="66"/>
      <c r="E748" s="85"/>
      <c r="F748" s="85"/>
      <c r="G748" s="85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  <c r="BL748" s="66"/>
      <c r="BM748" s="66"/>
      <c r="BN748" s="66"/>
      <c r="BO748" s="66"/>
      <c r="BP748" s="66"/>
      <c r="BQ748" s="66"/>
      <c r="BR748" s="66"/>
      <c r="BS748" s="66"/>
      <c r="BT748" s="66"/>
      <c r="BU748" s="66"/>
      <c r="BV748" s="66"/>
      <c r="BW748" s="66"/>
      <c r="BX748" s="66"/>
      <c r="BY748" s="66"/>
      <c r="BZ748" s="66"/>
    </row>
    <row r="749" spans="1:78" ht="15" hidden="1" customHeight="1">
      <c r="A749" s="66"/>
      <c r="B749" s="66"/>
      <c r="C749" s="66"/>
      <c r="D749" s="66"/>
      <c r="E749" s="85"/>
      <c r="F749" s="85"/>
      <c r="G749" s="85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  <c r="BL749" s="66"/>
      <c r="BM749" s="66"/>
      <c r="BN749" s="66"/>
      <c r="BO749" s="66"/>
      <c r="BP749" s="66"/>
      <c r="BQ749" s="66"/>
      <c r="BR749" s="66"/>
      <c r="BS749" s="66"/>
      <c r="BT749" s="66"/>
      <c r="BU749" s="66"/>
      <c r="BV749" s="66"/>
      <c r="BW749" s="66"/>
      <c r="BX749" s="66"/>
      <c r="BY749" s="66"/>
      <c r="BZ749" s="66"/>
    </row>
    <row r="750" spans="1:78" ht="15" hidden="1" customHeight="1">
      <c r="A750" s="66"/>
      <c r="B750" s="66"/>
      <c r="C750" s="66"/>
      <c r="D750" s="66"/>
      <c r="E750" s="85"/>
      <c r="F750" s="85"/>
      <c r="G750" s="85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  <c r="BL750" s="66"/>
      <c r="BM750" s="66"/>
      <c r="BN750" s="66"/>
      <c r="BO750" s="66"/>
      <c r="BP750" s="66"/>
      <c r="BQ750" s="66"/>
      <c r="BR750" s="66"/>
      <c r="BS750" s="66"/>
      <c r="BT750" s="66"/>
      <c r="BU750" s="66"/>
      <c r="BV750" s="66"/>
      <c r="BW750" s="66"/>
      <c r="BX750" s="66"/>
      <c r="BY750" s="66"/>
      <c r="BZ750" s="66"/>
    </row>
    <row r="751" spans="1:78" ht="15" hidden="1" customHeight="1">
      <c r="A751" s="66"/>
      <c r="B751" s="66"/>
      <c r="C751" s="66"/>
      <c r="D751" s="66"/>
      <c r="E751" s="85"/>
      <c r="F751" s="85"/>
      <c r="G751" s="85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</row>
    <row r="752" spans="1:78" ht="15" hidden="1" customHeight="1">
      <c r="A752" s="66"/>
      <c r="B752" s="66"/>
      <c r="C752" s="66"/>
      <c r="D752" s="66"/>
      <c r="E752" s="85"/>
      <c r="F752" s="85"/>
      <c r="G752" s="85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</row>
    <row r="753" spans="1:78" ht="15" hidden="1" customHeight="1">
      <c r="A753" s="66"/>
      <c r="B753" s="66"/>
      <c r="C753" s="66"/>
      <c r="D753" s="66"/>
      <c r="E753" s="85"/>
      <c r="F753" s="85"/>
      <c r="G753" s="85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  <c r="BL753" s="66"/>
      <c r="BM753" s="66"/>
      <c r="BN753" s="66"/>
      <c r="BO753" s="66"/>
      <c r="BP753" s="66"/>
      <c r="BQ753" s="66"/>
      <c r="BR753" s="66"/>
      <c r="BS753" s="66"/>
      <c r="BT753" s="66"/>
      <c r="BU753" s="66"/>
      <c r="BV753" s="66"/>
      <c r="BW753" s="66"/>
      <c r="BX753" s="66"/>
      <c r="BY753" s="66"/>
      <c r="BZ753" s="66"/>
    </row>
    <row r="754" spans="1:78" ht="15" hidden="1" customHeight="1">
      <c r="A754" s="66"/>
      <c r="B754" s="66"/>
      <c r="C754" s="66"/>
      <c r="D754" s="66"/>
      <c r="E754" s="85"/>
      <c r="F754" s="85"/>
      <c r="G754" s="85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  <c r="BL754" s="66"/>
      <c r="BM754" s="66"/>
      <c r="BN754" s="66"/>
      <c r="BO754" s="66"/>
      <c r="BP754" s="66"/>
      <c r="BQ754" s="66"/>
      <c r="BR754" s="66"/>
      <c r="BS754" s="66"/>
      <c r="BT754" s="66"/>
      <c r="BU754" s="66"/>
      <c r="BV754" s="66"/>
      <c r="BW754" s="66"/>
      <c r="BX754" s="66"/>
      <c r="BY754" s="66"/>
      <c r="BZ754" s="66"/>
    </row>
    <row r="755" spans="1:78" ht="15" hidden="1" customHeight="1">
      <c r="A755" s="66"/>
      <c r="B755" s="66"/>
      <c r="C755" s="66"/>
      <c r="D755" s="66"/>
      <c r="E755" s="85"/>
      <c r="F755" s="85"/>
      <c r="G755" s="85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  <c r="BL755" s="66"/>
      <c r="BM755" s="66"/>
      <c r="BN755" s="66"/>
      <c r="BO755" s="66"/>
      <c r="BP755" s="66"/>
      <c r="BQ755" s="66"/>
      <c r="BR755" s="66"/>
      <c r="BS755" s="66"/>
      <c r="BT755" s="66"/>
      <c r="BU755" s="66"/>
      <c r="BV755" s="66"/>
      <c r="BW755" s="66"/>
      <c r="BX755" s="66"/>
      <c r="BY755" s="66"/>
      <c r="BZ755" s="66"/>
    </row>
    <row r="756" spans="1:78" ht="15" hidden="1" customHeight="1">
      <c r="A756" s="66"/>
      <c r="B756" s="66"/>
      <c r="C756" s="66"/>
      <c r="D756" s="66"/>
      <c r="E756" s="85"/>
      <c r="F756" s="85"/>
      <c r="G756" s="85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  <c r="BL756" s="66"/>
      <c r="BM756" s="66"/>
      <c r="BN756" s="66"/>
      <c r="BO756" s="66"/>
      <c r="BP756" s="66"/>
      <c r="BQ756" s="66"/>
      <c r="BR756" s="66"/>
      <c r="BS756" s="66"/>
      <c r="BT756" s="66"/>
      <c r="BU756" s="66"/>
      <c r="BV756" s="66"/>
      <c r="BW756" s="66"/>
      <c r="BX756" s="66"/>
      <c r="BY756" s="66"/>
      <c r="BZ756" s="66"/>
    </row>
    <row r="757" spans="1:78" ht="15" hidden="1" customHeight="1">
      <c r="A757" s="66"/>
      <c r="B757" s="66"/>
      <c r="C757" s="66"/>
      <c r="D757" s="66"/>
      <c r="E757" s="85"/>
      <c r="F757" s="85"/>
      <c r="G757" s="85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  <c r="BL757" s="66"/>
      <c r="BM757" s="66"/>
      <c r="BN757" s="66"/>
      <c r="BO757" s="66"/>
      <c r="BP757" s="66"/>
      <c r="BQ757" s="66"/>
      <c r="BR757" s="66"/>
      <c r="BS757" s="66"/>
      <c r="BT757" s="66"/>
      <c r="BU757" s="66"/>
      <c r="BV757" s="66"/>
      <c r="BW757" s="66"/>
      <c r="BX757" s="66"/>
      <c r="BY757" s="66"/>
      <c r="BZ757" s="66"/>
    </row>
    <row r="758" spans="1:78" ht="15" hidden="1" customHeight="1">
      <c r="A758" s="66"/>
      <c r="B758" s="66"/>
      <c r="C758" s="66"/>
      <c r="D758" s="66"/>
      <c r="E758" s="85"/>
      <c r="F758" s="85"/>
      <c r="G758" s="85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</row>
    <row r="759" spans="1:78" ht="15" hidden="1" customHeight="1">
      <c r="A759" s="66"/>
      <c r="B759" s="66"/>
      <c r="C759" s="66"/>
      <c r="D759" s="66"/>
      <c r="E759" s="85"/>
      <c r="F759" s="85"/>
      <c r="G759" s="85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  <c r="BL759" s="66"/>
      <c r="BM759" s="66"/>
      <c r="BN759" s="66"/>
      <c r="BO759" s="66"/>
      <c r="BP759" s="66"/>
      <c r="BQ759" s="66"/>
      <c r="BR759" s="66"/>
      <c r="BS759" s="66"/>
      <c r="BT759" s="66"/>
      <c r="BU759" s="66"/>
      <c r="BV759" s="66"/>
      <c r="BW759" s="66"/>
      <c r="BX759" s="66"/>
      <c r="BY759" s="66"/>
      <c r="BZ759" s="66"/>
    </row>
    <row r="760" spans="1:78" ht="15" hidden="1" customHeight="1">
      <c r="A760" s="66"/>
      <c r="B760" s="66"/>
      <c r="C760" s="66"/>
      <c r="D760" s="66"/>
      <c r="E760" s="85"/>
      <c r="F760" s="85"/>
      <c r="G760" s="85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  <c r="BL760" s="66"/>
      <c r="BM760" s="66"/>
      <c r="BN760" s="66"/>
      <c r="BO760" s="66"/>
      <c r="BP760" s="66"/>
      <c r="BQ760" s="66"/>
      <c r="BR760" s="66"/>
      <c r="BS760" s="66"/>
      <c r="BT760" s="66"/>
      <c r="BU760" s="66"/>
      <c r="BV760" s="66"/>
      <c r="BW760" s="66"/>
      <c r="BX760" s="66"/>
      <c r="BY760" s="66"/>
      <c r="BZ760" s="66"/>
    </row>
    <row r="761" spans="1:78" ht="15" hidden="1" customHeight="1">
      <c r="A761" s="66"/>
      <c r="B761" s="66"/>
      <c r="C761" s="66"/>
      <c r="D761" s="66"/>
      <c r="E761" s="85"/>
      <c r="F761" s="85"/>
      <c r="G761" s="85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  <c r="BL761" s="66"/>
      <c r="BM761" s="66"/>
      <c r="BN761" s="66"/>
      <c r="BO761" s="66"/>
      <c r="BP761" s="66"/>
      <c r="BQ761" s="66"/>
      <c r="BR761" s="66"/>
      <c r="BS761" s="66"/>
      <c r="BT761" s="66"/>
      <c r="BU761" s="66"/>
      <c r="BV761" s="66"/>
      <c r="BW761" s="66"/>
      <c r="BX761" s="66"/>
      <c r="BY761" s="66"/>
      <c r="BZ761" s="66"/>
    </row>
    <row r="762" spans="1:78" ht="15" hidden="1" customHeight="1">
      <c r="A762" s="66"/>
      <c r="B762" s="66"/>
      <c r="C762" s="66"/>
      <c r="D762" s="66"/>
      <c r="E762" s="85"/>
      <c r="F762" s="85"/>
      <c r="G762" s="85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</row>
    <row r="763" spans="1:78" ht="15" hidden="1" customHeight="1">
      <c r="A763" s="66"/>
      <c r="B763" s="66"/>
      <c r="C763" s="66"/>
      <c r="D763" s="66"/>
      <c r="E763" s="85"/>
      <c r="F763" s="85"/>
      <c r="G763" s="85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</row>
    <row r="764" spans="1:78" ht="15" hidden="1" customHeight="1">
      <c r="A764" s="66"/>
      <c r="B764" s="66"/>
      <c r="C764" s="66"/>
      <c r="D764" s="66"/>
      <c r="E764" s="85"/>
      <c r="F764" s="85"/>
      <c r="G764" s="85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  <c r="BL764" s="66"/>
      <c r="BM764" s="66"/>
      <c r="BN764" s="66"/>
      <c r="BO764" s="66"/>
      <c r="BP764" s="66"/>
      <c r="BQ764" s="66"/>
      <c r="BR764" s="66"/>
      <c r="BS764" s="66"/>
      <c r="BT764" s="66"/>
      <c r="BU764" s="66"/>
      <c r="BV764" s="66"/>
      <c r="BW764" s="66"/>
      <c r="BX764" s="66"/>
      <c r="BY764" s="66"/>
      <c r="BZ764" s="66"/>
    </row>
    <row r="765" spans="1:78" ht="15" hidden="1" customHeight="1">
      <c r="A765" s="66"/>
      <c r="B765" s="66"/>
      <c r="C765" s="66"/>
      <c r="D765" s="66"/>
      <c r="E765" s="85"/>
      <c r="F765" s="85"/>
      <c r="G765" s="85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  <c r="BL765" s="66"/>
      <c r="BM765" s="66"/>
      <c r="BN765" s="66"/>
      <c r="BO765" s="66"/>
      <c r="BP765" s="66"/>
      <c r="BQ765" s="66"/>
      <c r="BR765" s="66"/>
      <c r="BS765" s="66"/>
      <c r="BT765" s="66"/>
      <c r="BU765" s="66"/>
      <c r="BV765" s="66"/>
      <c r="BW765" s="66"/>
      <c r="BX765" s="66"/>
      <c r="BY765" s="66"/>
      <c r="BZ765" s="66"/>
    </row>
    <row r="766" spans="1:78" ht="15" hidden="1" customHeight="1">
      <c r="A766" s="66"/>
      <c r="B766" s="66"/>
      <c r="C766" s="66"/>
      <c r="D766" s="66"/>
      <c r="E766" s="85"/>
      <c r="F766" s="85"/>
      <c r="G766" s="85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</row>
    <row r="767" spans="1:78" ht="15" hidden="1" customHeight="1">
      <c r="A767" s="66"/>
      <c r="B767" s="66"/>
      <c r="C767" s="66"/>
      <c r="D767" s="66"/>
      <c r="E767" s="85"/>
      <c r="F767" s="85"/>
      <c r="G767" s="85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  <c r="BL767" s="66"/>
      <c r="BM767" s="66"/>
      <c r="BN767" s="66"/>
      <c r="BO767" s="66"/>
      <c r="BP767" s="66"/>
      <c r="BQ767" s="66"/>
      <c r="BR767" s="66"/>
      <c r="BS767" s="66"/>
      <c r="BT767" s="66"/>
      <c r="BU767" s="66"/>
      <c r="BV767" s="66"/>
      <c r="BW767" s="66"/>
      <c r="BX767" s="66"/>
      <c r="BY767" s="66"/>
      <c r="BZ767" s="66"/>
    </row>
    <row r="768" spans="1:78" ht="15" hidden="1" customHeight="1">
      <c r="A768" s="66"/>
      <c r="B768" s="66"/>
      <c r="C768" s="66"/>
      <c r="D768" s="66"/>
      <c r="E768" s="85"/>
      <c r="F768" s="85"/>
      <c r="G768" s="85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  <c r="BL768" s="66"/>
      <c r="BM768" s="66"/>
      <c r="BN768" s="66"/>
      <c r="BO768" s="66"/>
      <c r="BP768" s="66"/>
      <c r="BQ768" s="66"/>
      <c r="BR768" s="66"/>
      <c r="BS768" s="66"/>
      <c r="BT768" s="66"/>
      <c r="BU768" s="66"/>
      <c r="BV768" s="66"/>
      <c r="BW768" s="66"/>
      <c r="BX768" s="66"/>
      <c r="BY768" s="66"/>
      <c r="BZ768" s="66"/>
    </row>
    <row r="769" spans="1:78" ht="15" hidden="1" customHeight="1">
      <c r="A769" s="66"/>
      <c r="B769" s="66"/>
      <c r="C769" s="66"/>
      <c r="D769" s="66"/>
      <c r="E769" s="85"/>
      <c r="F769" s="85"/>
      <c r="G769" s="85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  <c r="BL769" s="66"/>
      <c r="BM769" s="66"/>
      <c r="BN769" s="66"/>
      <c r="BO769" s="66"/>
      <c r="BP769" s="66"/>
      <c r="BQ769" s="66"/>
      <c r="BR769" s="66"/>
      <c r="BS769" s="66"/>
      <c r="BT769" s="66"/>
      <c r="BU769" s="66"/>
      <c r="BV769" s="66"/>
      <c r="BW769" s="66"/>
      <c r="BX769" s="66"/>
      <c r="BY769" s="66"/>
      <c r="BZ769" s="66"/>
    </row>
    <row r="770" spans="1:78" ht="15" hidden="1" customHeight="1">
      <c r="A770" s="66"/>
      <c r="B770" s="66"/>
      <c r="C770" s="66"/>
      <c r="D770" s="66"/>
      <c r="E770" s="85"/>
      <c r="F770" s="85"/>
      <c r="G770" s="85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  <c r="BL770" s="66"/>
      <c r="BM770" s="66"/>
      <c r="BN770" s="66"/>
      <c r="BO770" s="66"/>
      <c r="BP770" s="66"/>
      <c r="BQ770" s="66"/>
      <c r="BR770" s="66"/>
      <c r="BS770" s="66"/>
      <c r="BT770" s="66"/>
      <c r="BU770" s="66"/>
      <c r="BV770" s="66"/>
      <c r="BW770" s="66"/>
      <c r="BX770" s="66"/>
      <c r="BY770" s="66"/>
      <c r="BZ770" s="66"/>
    </row>
    <row r="771" spans="1:78" ht="15" hidden="1" customHeight="1">
      <c r="A771" s="66"/>
      <c r="B771" s="66"/>
      <c r="C771" s="66"/>
      <c r="D771" s="66"/>
      <c r="E771" s="85"/>
      <c r="F771" s="85"/>
      <c r="G771" s="85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  <c r="BL771" s="66"/>
      <c r="BM771" s="66"/>
      <c r="BN771" s="66"/>
      <c r="BO771" s="66"/>
      <c r="BP771" s="66"/>
      <c r="BQ771" s="66"/>
      <c r="BR771" s="66"/>
      <c r="BS771" s="66"/>
      <c r="BT771" s="66"/>
      <c r="BU771" s="66"/>
      <c r="BV771" s="66"/>
      <c r="BW771" s="66"/>
      <c r="BX771" s="66"/>
      <c r="BY771" s="66"/>
      <c r="BZ771" s="66"/>
    </row>
    <row r="772" spans="1:78" ht="15" hidden="1" customHeight="1">
      <c r="A772" s="66"/>
      <c r="B772" s="66"/>
      <c r="C772" s="66"/>
      <c r="D772" s="66"/>
      <c r="E772" s="85"/>
      <c r="F772" s="85"/>
      <c r="G772" s="85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</row>
    <row r="773" spans="1:78" ht="15" hidden="1" customHeight="1">
      <c r="A773" s="66"/>
      <c r="B773" s="66"/>
      <c r="C773" s="66"/>
      <c r="D773" s="66"/>
      <c r="E773" s="85"/>
      <c r="F773" s="85"/>
      <c r="G773" s="85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</row>
    <row r="774" spans="1:78" ht="15" hidden="1" customHeight="1">
      <c r="A774" s="66"/>
      <c r="B774" s="66"/>
      <c r="C774" s="66"/>
      <c r="D774" s="66"/>
      <c r="E774" s="85"/>
      <c r="F774" s="85"/>
      <c r="G774" s="85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  <c r="BL774" s="66"/>
      <c r="BM774" s="66"/>
      <c r="BN774" s="66"/>
      <c r="BO774" s="66"/>
      <c r="BP774" s="66"/>
      <c r="BQ774" s="66"/>
      <c r="BR774" s="66"/>
      <c r="BS774" s="66"/>
      <c r="BT774" s="66"/>
      <c r="BU774" s="66"/>
      <c r="BV774" s="66"/>
      <c r="BW774" s="66"/>
      <c r="BX774" s="66"/>
      <c r="BY774" s="66"/>
      <c r="BZ774" s="66"/>
    </row>
    <row r="775" spans="1:78" ht="15" hidden="1" customHeight="1">
      <c r="A775" s="66"/>
      <c r="B775" s="66"/>
      <c r="C775" s="66"/>
      <c r="D775" s="66"/>
      <c r="E775" s="85"/>
      <c r="F775" s="85"/>
      <c r="G775" s="85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  <c r="BW775" s="66"/>
      <c r="BX775" s="66"/>
      <c r="BY775" s="66"/>
      <c r="BZ775" s="66"/>
    </row>
    <row r="776" spans="1:78" ht="15" hidden="1" customHeight="1">
      <c r="A776" s="66"/>
      <c r="B776" s="66"/>
      <c r="C776" s="66"/>
      <c r="D776" s="66"/>
      <c r="E776" s="85"/>
      <c r="F776" s="85"/>
      <c r="G776" s="85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  <c r="BL776" s="66"/>
      <c r="BM776" s="66"/>
      <c r="BN776" s="66"/>
      <c r="BO776" s="66"/>
      <c r="BP776" s="66"/>
      <c r="BQ776" s="66"/>
      <c r="BR776" s="66"/>
      <c r="BS776" s="66"/>
      <c r="BT776" s="66"/>
      <c r="BU776" s="66"/>
      <c r="BV776" s="66"/>
      <c r="BW776" s="66"/>
      <c r="BX776" s="66"/>
      <c r="BY776" s="66"/>
      <c r="BZ776" s="66"/>
    </row>
    <row r="777" spans="1:78" ht="15" hidden="1" customHeight="1">
      <c r="A777" s="66"/>
      <c r="B777" s="66"/>
      <c r="C777" s="66"/>
      <c r="D777" s="66"/>
      <c r="E777" s="85"/>
      <c r="F777" s="85"/>
      <c r="G777" s="85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  <c r="BL777" s="66"/>
      <c r="BM777" s="66"/>
      <c r="BN777" s="66"/>
      <c r="BO777" s="66"/>
      <c r="BP777" s="66"/>
      <c r="BQ777" s="66"/>
      <c r="BR777" s="66"/>
      <c r="BS777" s="66"/>
      <c r="BT777" s="66"/>
      <c r="BU777" s="66"/>
      <c r="BV777" s="66"/>
      <c r="BW777" s="66"/>
      <c r="BX777" s="66"/>
      <c r="BY777" s="66"/>
      <c r="BZ777" s="66"/>
    </row>
    <row r="778" spans="1:78" ht="15" hidden="1" customHeight="1">
      <c r="A778" s="66"/>
      <c r="B778" s="66"/>
      <c r="C778" s="66"/>
      <c r="D778" s="66"/>
      <c r="E778" s="85"/>
      <c r="F778" s="85"/>
      <c r="G778" s="85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  <c r="BL778" s="66"/>
      <c r="BM778" s="66"/>
      <c r="BN778" s="66"/>
      <c r="BO778" s="66"/>
      <c r="BP778" s="66"/>
      <c r="BQ778" s="66"/>
      <c r="BR778" s="66"/>
      <c r="BS778" s="66"/>
      <c r="BT778" s="66"/>
      <c r="BU778" s="66"/>
      <c r="BV778" s="66"/>
      <c r="BW778" s="66"/>
      <c r="BX778" s="66"/>
      <c r="BY778" s="66"/>
      <c r="BZ778" s="66"/>
    </row>
    <row r="779" spans="1:78" ht="15" hidden="1" customHeight="1">
      <c r="A779" s="66"/>
      <c r="B779" s="66"/>
      <c r="C779" s="66"/>
      <c r="D779" s="66"/>
      <c r="E779" s="85"/>
      <c r="F779" s="85"/>
      <c r="G779" s="85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  <c r="BL779" s="66"/>
      <c r="BM779" s="66"/>
      <c r="BN779" s="66"/>
      <c r="BO779" s="66"/>
      <c r="BP779" s="66"/>
      <c r="BQ779" s="66"/>
      <c r="BR779" s="66"/>
      <c r="BS779" s="66"/>
      <c r="BT779" s="66"/>
      <c r="BU779" s="66"/>
      <c r="BV779" s="66"/>
      <c r="BW779" s="66"/>
      <c r="BX779" s="66"/>
      <c r="BY779" s="66"/>
      <c r="BZ779" s="66"/>
    </row>
    <row r="780" spans="1:78" ht="15" hidden="1" customHeight="1">
      <c r="A780" s="66"/>
      <c r="B780" s="66"/>
      <c r="C780" s="66"/>
      <c r="D780" s="66"/>
      <c r="E780" s="85"/>
      <c r="F780" s="85"/>
      <c r="G780" s="85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  <c r="BL780" s="66"/>
      <c r="BM780" s="66"/>
      <c r="BN780" s="66"/>
      <c r="BO780" s="66"/>
      <c r="BP780" s="66"/>
      <c r="BQ780" s="66"/>
      <c r="BR780" s="66"/>
      <c r="BS780" s="66"/>
      <c r="BT780" s="66"/>
      <c r="BU780" s="66"/>
      <c r="BV780" s="66"/>
      <c r="BW780" s="66"/>
      <c r="BX780" s="66"/>
      <c r="BY780" s="66"/>
      <c r="BZ780" s="66"/>
    </row>
    <row r="781" spans="1:78" ht="15" hidden="1" customHeight="1">
      <c r="A781" s="66"/>
      <c r="B781" s="66"/>
      <c r="C781" s="66"/>
      <c r="D781" s="66"/>
      <c r="E781" s="85"/>
      <c r="F781" s="85"/>
      <c r="G781" s="85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  <c r="BL781" s="66"/>
      <c r="BM781" s="66"/>
      <c r="BN781" s="66"/>
      <c r="BO781" s="66"/>
      <c r="BP781" s="66"/>
      <c r="BQ781" s="66"/>
      <c r="BR781" s="66"/>
      <c r="BS781" s="66"/>
      <c r="BT781" s="66"/>
      <c r="BU781" s="66"/>
      <c r="BV781" s="66"/>
      <c r="BW781" s="66"/>
      <c r="BX781" s="66"/>
      <c r="BY781" s="66"/>
      <c r="BZ781" s="66"/>
    </row>
    <row r="782" spans="1:78" ht="15" hidden="1" customHeight="1">
      <c r="A782" s="66"/>
      <c r="B782" s="66"/>
      <c r="C782" s="66"/>
      <c r="D782" s="66"/>
      <c r="E782" s="85"/>
      <c r="F782" s="85"/>
      <c r="G782" s="85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  <c r="BL782" s="66"/>
      <c r="BM782" s="66"/>
      <c r="BN782" s="66"/>
      <c r="BO782" s="66"/>
      <c r="BP782" s="66"/>
      <c r="BQ782" s="66"/>
      <c r="BR782" s="66"/>
      <c r="BS782" s="66"/>
      <c r="BT782" s="66"/>
      <c r="BU782" s="66"/>
      <c r="BV782" s="66"/>
      <c r="BW782" s="66"/>
      <c r="BX782" s="66"/>
      <c r="BY782" s="66"/>
      <c r="BZ782" s="66"/>
    </row>
    <row r="783" spans="1:78" ht="15" hidden="1" customHeight="1">
      <c r="A783" s="66"/>
      <c r="B783" s="66"/>
      <c r="C783" s="66"/>
      <c r="D783" s="66"/>
      <c r="E783" s="85"/>
      <c r="F783" s="85"/>
      <c r="G783" s="85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  <c r="BL783" s="66"/>
      <c r="BM783" s="66"/>
      <c r="BN783" s="66"/>
      <c r="BO783" s="66"/>
      <c r="BP783" s="66"/>
      <c r="BQ783" s="66"/>
      <c r="BR783" s="66"/>
      <c r="BS783" s="66"/>
      <c r="BT783" s="66"/>
      <c r="BU783" s="66"/>
      <c r="BV783" s="66"/>
      <c r="BW783" s="66"/>
      <c r="BX783" s="66"/>
      <c r="BY783" s="66"/>
      <c r="BZ783" s="66"/>
    </row>
    <row r="784" spans="1:78" ht="15" hidden="1" customHeight="1">
      <c r="A784" s="66"/>
      <c r="B784" s="66"/>
      <c r="C784" s="66"/>
      <c r="D784" s="66"/>
      <c r="E784" s="85"/>
      <c r="F784" s="85"/>
      <c r="G784" s="85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  <c r="BL784" s="66"/>
      <c r="BM784" s="66"/>
      <c r="BN784" s="66"/>
      <c r="BO784" s="66"/>
      <c r="BP784" s="66"/>
      <c r="BQ784" s="66"/>
      <c r="BR784" s="66"/>
      <c r="BS784" s="66"/>
      <c r="BT784" s="66"/>
      <c r="BU784" s="66"/>
      <c r="BV784" s="66"/>
      <c r="BW784" s="66"/>
      <c r="BX784" s="66"/>
      <c r="BY784" s="66"/>
      <c r="BZ784" s="66"/>
    </row>
    <row r="785" spans="1:78" ht="15" hidden="1" customHeight="1">
      <c r="A785" s="66"/>
      <c r="B785" s="66"/>
      <c r="C785" s="66"/>
      <c r="D785" s="66"/>
      <c r="E785" s="85"/>
      <c r="F785" s="85"/>
      <c r="G785" s="85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  <c r="BL785" s="66"/>
      <c r="BM785" s="66"/>
      <c r="BN785" s="66"/>
      <c r="BO785" s="66"/>
      <c r="BP785" s="66"/>
      <c r="BQ785" s="66"/>
      <c r="BR785" s="66"/>
      <c r="BS785" s="66"/>
      <c r="BT785" s="66"/>
      <c r="BU785" s="66"/>
      <c r="BV785" s="66"/>
      <c r="BW785" s="66"/>
      <c r="BX785" s="66"/>
      <c r="BY785" s="66"/>
      <c r="BZ785" s="66"/>
    </row>
    <row r="786" spans="1:78" ht="15" hidden="1" customHeight="1">
      <c r="A786" s="66"/>
      <c r="B786" s="66"/>
      <c r="C786" s="66"/>
      <c r="D786" s="66"/>
      <c r="E786" s="85"/>
      <c r="F786" s="85"/>
      <c r="G786" s="85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  <c r="BL786" s="66"/>
      <c r="BM786" s="66"/>
      <c r="BN786" s="66"/>
      <c r="BO786" s="66"/>
      <c r="BP786" s="66"/>
      <c r="BQ786" s="66"/>
      <c r="BR786" s="66"/>
      <c r="BS786" s="66"/>
      <c r="BT786" s="66"/>
      <c r="BU786" s="66"/>
      <c r="BV786" s="66"/>
      <c r="BW786" s="66"/>
      <c r="BX786" s="66"/>
      <c r="BY786" s="66"/>
      <c r="BZ786" s="66"/>
    </row>
    <row r="787" spans="1:78" ht="15" hidden="1" customHeight="1">
      <c r="A787" s="66"/>
      <c r="B787" s="66"/>
      <c r="C787" s="66"/>
      <c r="D787" s="66"/>
      <c r="E787" s="85"/>
      <c r="F787" s="85"/>
      <c r="G787" s="85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</row>
    <row r="788" spans="1:78" ht="15" hidden="1" customHeight="1">
      <c r="A788" s="66"/>
      <c r="B788" s="66"/>
      <c r="C788" s="66"/>
      <c r="D788" s="66"/>
      <c r="E788" s="85"/>
      <c r="F788" s="85"/>
      <c r="G788" s="85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  <c r="BL788" s="66"/>
      <c r="BM788" s="66"/>
      <c r="BN788" s="66"/>
      <c r="BO788" s="66"/>
      <c r="BP788" s="66"/>
      <c r="BQ788" s="66"/>
      <c r="BR788" s="66"/>
      <c r="BS788" s="66"/>
      <c r="BT788" s="66"/>
      <c r="BU788" s="66"/>
      <c r="BV788" s="66"/>
      <c r="BW788" s="66"/>
      <c r="BX788" s="66"/>
      <c r="BY788" s="66"/>
      <c r="BZ788" s="66"/>
    </row>
    <row r="789" spans="1:78" ht="15" hidden="1" customHeight="1">
      <c r="A789" s="66"/>
      <c r="B789" s="66"/>
      <c r="C789" s="66"/>
      <c r="D789" s="66"/>
      <c r="E789" s="85"/>
      <c r="F789" s="85"/>
      <c r="G789" s="85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  <c r="BL789" s="66"/>
      <c r="BM789" s="66"/>
      <c r="BN789" s="66"/>
      <c r="BO789" s="66"/>
      <c r="BP789" s="66"/>
      <c r="BQ789" s="66"/>
      <c r="BR789" s="66"/>
      <c r="BS789" s="66"/>
      <c r="BT789" s="66"/>
      <c r="BU789" s="66"/>
      <c r="BV789" s="66"/>
      <c r="BW789" s="66"/>
      <c r="BX789" s="66"/>
      <c r="BY789" s="66"/>
      <c r="BZ789" s="66"/>
    </row>
    <row r="790" spans="1:78" ht="15" hidden="1" customHeight="1">
      <c r="A790" s="66"/>
      <c r="B790" s="66"/>
      <c r="C790" s="66"/>
      <c r="D790" s="66"/>
      <c r="E790" s="85"/>
      <c r="F790" s="85"/>
      <c r="G790" s="85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</row>
    <row r="791" spans="1:78" ht="15" hidden="1" customHeight="1">
      <c r="A791" s="66"/>
      <c r="B791" s="66"/>
      <c r="C791" s="66"/>
      <c r="D791" s="66"/>
      <c r="E791" s="85"/>
      <c r="F791" s="85"/>
      <c r="G791" s="85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  <c r="BL791" s="66"/>
      <c r="BM791" s="66"/>
      <c r="BN791" s="66"/>
      <c r="BO791" s="66"/>
      <c r="BP791" s="66"/>
      <c r="BQ791" s="66"/>
      <c r="BR791" s="66"/>
      <c r="BS791" s="66"/>
      <c r="BT791" s="66"/>
      <c r="BU791" s="66"/>
      <c r="BV791" s="66"/>
      <c r="BW791" s="66"/>
      <c r="BX791" s="66"/>
      <c r="BY791" s="66"/>
      <c r="BZ791" s="66"/>
    </row>
    <row r="792" spans="1:78" ht="15" hidden="1" customHeight="1">
      <c r="A792" s="66"/>
      <c r="B792" s="66"/>
      <c r="C792" s="66"/>
      <c r="D792" s="66"/>
      <c r="E792" s="85"/>
      <c r="F792" s="85"/>
      <c r="G792" s="85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  <c r="BL792" s="66"/>
      <c r="BM792" s="66"/>
      <c r="BN792" s="66"/>
      <c r="BO792" s="66"/>
      <c r="BP792" s="66"/>
      <c r="BQ792" s="66"/>
      <c r="BR792" s="66"/>
      <c r="BS792" s="66"/>
      <c r="BT792" s="66"/>
      <c r="BU792" s="66"/>
      <c r="BV792" s="66"/>
      <c r="BW792" s="66"/>
      <c r="BX792" s="66"/>
      <c r="BY792" s="66"/>
      <c r="BZ792" s="66"/>
    </row>
    <row r="793" spans="1:78" ht="15" hidden="1" customHeight="1">
      <c r="A793" s="66"/>
      <c r="B793" s="66"/>
      <c r="C793" s="66"/>
      <c r="D793" s="66"/>
      <c r="E793" s="85"/>
      <c r="F793" s="85"/>
      <c r="G793" s="85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  <c r="BL793" s="66"/>
      <c r="BM793" s="66"/>
      <c r="BN793" s="66"/>
      <c r="BO793" s="66"/>
      <c r="BP793" s="66"/>
      <c r="BQ793" s="66"/>
      <c r="BR793" s="66"/>
      <c r="BS793" s="66"/>
      <c r="BT793" s="66"/>
      <c r="BU793" s="66"/>
      <c r="BV793" s="66"/>
      <c r="BW793" s="66"/>
      <c r="BX793" s="66"/>
      <c r="BY793" s="66"/>
      <c r="BZ793" s="66"/>
    </row>
    <row r="794" spans="1:78" ht="15" hidden="1" customHeight="1">
      <c r="A794" s="66"/>
      <c r="B794" s="66"/>
      <c r="C794" s="66"/>
      <c r="D794" s="66"/>
      <c r="E794" s="85"/>
      <c r="F794" s="85"/>
      <c r="G794" s="85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  <c r="BL794" s="66"/>
      <c r="BM794" s="66"/>
      <c r="BN794" s="66"/>
      <c r="BO794" s="66"/>
      <c r="BP794" s="66"/>
      <c r="BQ794" s="66"/>
      <c r="BR794" s="66"/>
      <c r="BS794" s="66"/>
      <c r="BT794" s="66"/>
      <c r="BU794" s="66"/>
      <c r="BV794" s="66"/>
      <c r="BW794" s="66"/>
      <c r="BX794" s="66"/>
      <c r="BY794" s="66"/>
      <c r="BZ794" s="66"/>
    </row>
    <row r="795" spans="1:78" ht="15" hidden="1" customHeight="1">
      <c r="A795" s="66"/>
      <c r="B795" s="66"/>
      <c r="C795" s="66"/>
      <c r="D795" s="66"/>
      <c r="E795" s="85"/>
      <c r="F795" s="85"/>
      <c r="G795" s="85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  <c r="BL795" s="66"/>
      <c r="BM795" s="66"/>
      <c r="BN795" s="66"/>
      <c r="BO795" s="66"/>
      <c r="BP795" s="66"/>
      <c r="BQ795" s="66"/>
      <c r="BR795" s="66"/>
      <c r="BS795" s="66"/>
      <c r="BT795" s="66"/>
      <c r="BU795" s="66"/>
      <c r="BV795" s="66"/>
      <c r="BW795" s="66"/>
      <c r="BX795" s="66"/>
      <c r="BY795" s="66"/>
      <c r="BZ795" s="66"/>
    </row>
    <row r="796" spans="1:78" ht="15" hidden="1" customHeight="1">
      <c r="A796" s="66"/>
      <c r="B796" s="66"/>
      <c r="C796" s="66"/>
      <c r="D796" s="66"/>
      <c r="E796" s="85"/>
      <c r="F796" s="85"/>
      <c r="G796" s="85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  <c r="BL796" s="66"/>
      <c r="BM796" s="66"/>
      <c r="BN796" s="66"/>
      <c r="BO796" s="66"/>
      <c r="BP796" s="66"/>
      <c r="BQ796" s="66"/>
      <c r="BR796" s="66"/>
      <c r="BS796" s="66"/>
      <c r="BT796" s="66"/>
      <c r="BU796" s="66"/>
      <c r="BV796" s="66"/>
      <c r="BW796" s="66"/>
      <c r="BX796" s="66"/>
      <c r="BY796" s="66"/>
      <c r="BZ796" s="66"/>
    </row>
    <row r="797" spans="1:78" ht="15" hidden="1" customHeight="1">
      <c r="A797" s="66"/>
      <c r="B797" s="66"/>
      <c r="C797" s="66"/>
      <c r="D797" s="66"/>
      <c r="E797" s="85"/>
      <c r="F797" s="85"/>
      <c r="G797" s="85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  <c r="BL797" s="66"/>
      <c r="BM797" s="66"/>
      <c r="BN797" s="66"/>
      <c r="BO797" s="66"/>
      <c r="BP797" s="66"/>
      <c r="BQ797" s="66"/>
      <c r="BR797" s="66"/>
      <c r="BS797" s="66"/>
      <c r="BT797" s="66"/>
      <c r="BU797" s="66"/>
      <c r="BV797" s="66"/>
      <c r="BW797" s="66"/>
      <c r="BX797" s="66"/>
      <c r="BY797" s="66"/>
      <c r="BZ797" s="66"/>
    </row>
    <row r="798" spans="1:78" ht="15" hidden="1" customHeight="1">
      <c r="A798" s="66"/>
      <c r="B798" s="66"/>
      <c r="C798" s="66"/>
      <c r="D798" s="66"/>
      <c r="E798" s="85"/>
      <c r="F798" s="85"/>
      <c r="G798" s="85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</row>
    <row r="799" spans="1:78" ht="15" hidden="1" customHeight="1">
      <c r="A799" s="66"/>
      <c r="B799" s="66"/>
      <c r="C799" s="66"/>
      <c r="D799" s="66"/>
      <c r="E799" s="85"/>
      <c r="F799" s="85"/>
      <c r="G799" s="85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  <c r="BL799" s="66"/>
      <c r="BM799" s="66"/>
      <c r="BN799" s="66"/>
      <c r="BO799" s="66"/>
      <c r="BP799" s="66"/>
      <c r="BQ799" s="66"/>
      <c r="BR799" s="66"/>
      <c r="BS799" s="66"/>
      <c r="BT799" s="66"/>
      <c r="BU799" s="66"/>
      <c r="BV799" s="66"/>
      <c r="BW799" s="66"/>
      <c r="BX799" s="66"/>
      <c r="BY799" s="66"/>
      <c r="BZ799" s="66"/>
    </row>
    <row r="800" spans="1:78" ht="15" hidden="1" customHeight="1">
      <c r="A800" s="66"/>
      <c r="B800" s="66"/>
      <c r="C800" s="66"/>
      <c r="D800" s="66"/>
      <c r="E800" s="85"/>
      <c r="F800" s="85"/>
      <c r="G800" s="85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</row>
    <row r="801" spans="1:78" ht="15" hidden="1" customHeight="1">
      <c r="A801" s="66"/>
      <c r="B801" s="66"/>
      <c r="C801" s="66"/>
      <c r="D801" s="66"/>
      <c r="E801" s="85"/>
      <c r="F801" s="85"/>
      <c r="G801" s="85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  <c r="BL801" s="66"/>
      <c r="BM801" s="66"/>
      <c r="BN801" s="66"/>
      <c r="BO801" s="66"/>
      <c r="BP801" s="66"/>
      <c r="BQ801" s="66"/>
      <c r="BR801" s="66"/>
      <c r="BS801" s="66"/>
      <c r="BT801" s="66"/>
      <c r="BU801" s="66"/>
      <c r="BV801" s="66"/>
      <c r="BW801" s="66"/>
      <c r="BX801" s="66"/>
      <c r="BY801" s="66"/>
      <c r="BZ801" s="66"/>
    </row>
    <row r="802" spans="1:78" ht="15" hidden="1" customHeight="1">
      <c r="A802" s="66"/>
      <c r="B802" s="66"/>
      <c r="C802" s="66"/>
      <c r="D802" s="66"/>
      <c r="E802" s="85"/>
      <c r="F802" s="85"/>
      <c r="G802" s="85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  <c r="BL802" s="66"/>
      <c r="BM802" s="66"/>
      <c r="BN802" s="66"/>
      <c r="BO802" s="66"/>
      <c r="BP802" s="66"/>
      <c r="BQ802" s="66"/>
      <c r="BR802" s="66"/>
      <c r="BS802" s="66"/>
      <c r="BT802" s="66"/>
      <c r="BU802" s="66"/>
      <c r="BV802" s="66"/>
      <c r="BW802" s="66"/>
      <c r="BX802" s="66"/>
      <c r="BY802" s="66"/>
      <c r="BZ802" s="66"/>
    </row>
    <row r="803" spans="1:78" ht="15" hidden="1" customHeight="1">
      <c r="A803" s="66"/>
      <c r="B803" s="66"/>
      <c r="C803" s="66"/>
      <c r="D803" s="66"/>
      <c r="E803" s="85"/>
      <c r="F803" s="85"/>
      <c r="G803" s="85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  <c r="BL803" s="66"/>
      <c r="BM803" s="66"/>
      <c r="BN803" s="66"/>
      <c r="BO803" s="66"/>
      <c r="BP803" s="66"/>
      <c r="BQ803" s="66"/>
      <c r="BR803" s="66"/>
      <c r="BS803" s="66"/>
      <c r="BT803" s="66"/>
      <c r="BU803" s="66"/>
      <c r="BV803" s="66"/>
      <c r="BW803" s="66"/>
      <c r="BX803" s="66"/>
      <c r="BY803" s="66"/>
      <c r="BZ803" s="66"/>
    </row>
    <row r="804" spans="1:78" ht="15" hidden="1" customHeight="1">
      <c r="A804" s="66"/>
      <c r="B804" s="66"/>
      <c r="C804" s="66"/>
      <c r="D804" s="66"/>
      <c r="E804" s="85"/>
      <c r="F804" s="85"/>
      <c r="G804" s="85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  <c r="BL804" s="66"/>
      <c r="BM804" s="66"/>
      <c r="BN804" s="66"/>
      <c r="BO804" s="66"/>
      <c r="BP804" s="66"/>
      <c r="BQ804" s="66"/>
      <c r="BR804" s="66"/>
      <c r="BS804" s="66"/>
      <c r="BT804" s="66"/>
      <c r="BU804" s="66"/>
      <c r="BV804" s="66"/>
      <c r="BW804" s="66"/>
      <c r="BX804" s="66"/>
      <c r="BY804" s="66"/>
      <c r="BZ804" s="66"/>
    </row>
    <row r="805" spans="1:78" ht="15" hidden="1" customHeight="1">
      <c r="A805" s="66"/>
      <c r="B805" s="66"/>
      <c r="C805" s="66"/>
      <c r="D805" s="66"/>
      <c r="E805" s="85"/>
      <c r="F805" s="85"/>
      <c r="G805" s="85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  <c r="BL805" s="66"/>
      <c r="BM805" s="66"/>
      <c r="BN805" s="66"/>
      <c r="BO805" s="66"/>
      <c r="BP805" s="66"/>
      <c r="BQ805" s="66"/>
      <c r="BR805" s="66"/>
      <c r="BS805" s="66"/>
      <c r="BT805" s="66"/>
      <c r="BU805" s="66"/>
      <c r="BV805" s="66"/>
      <c r="BW805" s="66"/>
      <c r="BX805" s="66"/>
      <c r="BY805" s="66"/>
      <c r="BZ805" s="66"/>
    </row>
    <row r="806" spans="1:78" ht="15" hidden="1" customHeight="1">
      <c r="A806" s="66"/>
      <c r="B806" s="66"/>
      <c r="C806" s="66"/>
      <c r="D806" s="66"/>
      <c r="E806" s="85"/>
      <c r="F806" s="85"/>
      <c r="G806" s="85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  <c r="BL806" s="66"/>
      <c r="BM806" s="66"/>
      <c r="BN806" s="66"/>
      <c r="BO806" s="66"/>
      <c r="BP806" s="66"/>
      <c r="BQ806" s="66"/>
      <c r="BR806" s="66"/>
      <c r="BS806" s="66"/>
      <c r="BT806" s="66"/>
      <c r="BU806" s="66"/>
      <c r="BV806" s="66"/>
      <c r="BW806" s="66"/>
      <c r="BX806" s="66"/>
      <c r="BY806" s="66"/>
      <c r="BZ806" s="66"/>
    </row>
    <row r="807" spans="1:78" ht="15" hidden="1" customHeight="1">
      <c r="A807" s="66"/>
      <c r="B807" s="66"/>
      <c r="C807" s="66"/>
      <c r="D807" s="66"/>
      <c r="E807" s="85"/>
      <c r="F807" s="85"/>
      <c r="G807" s="85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  <c r="BL807" s="66"/>
      <c r="BM807" s="66"/>
      <c r="BN807" s="66"/>
      <c r="BO807" s="66"/>
      <c r="BP807" s="66"/>
      <c r="BQ807" s="66"/>
      <c r="BR807" s="66"/>
      <c r="BS807" s="66"/>
      <c r="BT807" s="66"/>
      <c r="BU807" s="66"/>
      <c r="BV807" s="66"/>
      <c r="BW807" s="66"/>
      <c r="BX807" s="66"/>
      <c r="BY807" s="66"/>
      <c r="BZ807" s="66"/>
    </row>
    <row r="808" spans="1:78" ht="15" hidden="1" customHeight="1">
      <c r="A808" s="66"/>
      <c r="B808" s="66"/>
      <c r="C808" s="66"/>
      <c r="D808" s="66"/>
      <c r="E808" s="85"/>
      <c r="F808" s="85"/>
      <c r="G808" s="85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  <c r="BL808" s="66"/>
      <c r="BM808" s="66"/>
      <c r="BN808" s="66"/>
      <c r="BO808" s="66"/>
      <c r="BP808" s="66"/>
      <c r="BQ808" s="66"/>
      <c r="BR808" s="66"/>
      <c r="BS808" s="66"/>
      <c r="BT808" s="66"/>
      <c r="BU808" s="66"/>
      <c r="BV808" s="66"/>
      <c r="BW808" s="66"/>
      <c r="BX808" s="66"/>
      <c r="BY808" s="66"/>
      <c r="BZ808" s="66"/>
    </row>
    <row r="809" spans="1:78" ht="15" hidden="1" customHeight="1">
      <c r="A809" s="66"/>
      <c r="B809" s="66"/>
      <c r="C809" s="66"/>
      <c r="D809" s="66"/>
      <c r="E809" s="85"/>
      <c r="F809" s="85"/>
      <c r="G809" s="85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  <c r="BL809" s="66"/>
      <c r="BM809" s="66"/>
      <c r="BN809" s="66"/>
      <c r="BO809" s="66"/>
      <c r="BP809" s="66"/>
      <c r="BQ809" s="66"/>
      <c r="BR809" s="66"/>
      <c r="BS809" s="66"/>
      <c r="BT809" s="66"/>
      <c r="BU809" s="66"/>
      <c r="BV809" s="66"/>
      <c r="BW809" s="66"/>
      <c r="BX809" s="66"/>
      <c r="BY809" s="66"/>
      <c r="BZ809" s="66"/>
    </row>
    <row r="810" spans="1:78" ht="15" hidden="1" customHeight="1">
      <c r="A810" s="66"/>
      <c r="B810" s="66"/>
      <c r="C810" s="66"/>
      <c r="D810" s="66"/>
      <c r="E810" s="85"/>
      <c r="F810" s="85"/>
      <c r="G810" s="85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</row>
    <row r="811" spans="1:78" ht="15" hidden="1" customHeight="1">
      <c r="A811" s="66"/>
      <c r="B811" s="66"/>
      <c r="C811" s="66"/>
      <c r="D811" s="66"/>
      <c r="E811" s="85"/>
      <c r="F811" s="85"/>
      <c r="G811" s="85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</row>
    <row r="812" spans="1:78" ht="15" hidden="1" customHeight="1">
      <c r="A812" s="66"/>
      <c r="B812" s="66"/>
      <c r="C812" s="66"/>
      <c r="D812" s="66"/>
      <c r="E812" s="85"/>
      <c r="F812" s="85"/>
      <c r="G812" s="85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</row>
    <row r="813" spans="1:78" ht="15" hidden="1" customHeight="1">
      <c r="A813" s="66"/>
      <c r="B813" s="66"/>
      <c r="C813" s="66"/>
      <c r="D813" s="66"/>
      <c r="E813" s="85"/>
      <c r="F813" s="85"/>
      <c r="G813" s="85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  <c r="BL813" s="66"/>
      <c r="BM813" s="66"/>
      <c r="BN813" s="66"/>
      <c r="BO813" s="66"/>
      <c r="BP813" s="66"/>
      <c r="BQ813" s="66"/>
      <c r="BR813" s="66"/>
      <c r="BS813" s="66"/>
      <c r="BT813" s="66"/>
      <c r="BU813" s="66"/>
      <c r="BV813" s="66"/>
      <c r="BW813" s="66"/>
      <c r="BX813" s="66"/>
      <c r="BY813" s="66"/>
      <c r="BZ813" s="66"/>
    </row>
    <row r="814" spans="1:78" ht="15" hidden="1" customHeight="1">
      <c r="A814" s="66"/>
      <c r="B814" s="66"/>
      <c r="C814" s="66"/>
      <c r="D814" s="66"/>
      <c r="E814" s="85"/>
      <c r="F814" s="85"/>
      <c r="G814" s="85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  <c r="BL814" s="66"/>
      <c r="BM814" s="66"/>
      <c r="BN814" s="66"/>
      <c r="BO814" s="66"/>
      <c r="BP814" s="66"/>
      <c r="BQ814" s="66"/>
      <c r="BR814" s="66"/>
      <c r="BS814" s="66"/>
      <c r="BT814" s="66"/>
      <c r="BU814" s="66"/>
      <c r="BV814" s="66"/>
      <c r="BW814" s="66"/>
      <c r="BX814" s="66"/>
      <c r="BY814" s="66"/>
      <c r="BZ814" s="66"/>
    </row>
    <row r="815" spans="1:78" ht="15" hidden="1" customHeight="1">
      <c r="A815" s="66"/>
      <c r="B815" s="66"/>
      <c r="C815" s="66"/>
      <c r="D815" s="66"/>
      <c r="E815" s="85"/>
      <c r="F815" s="85"/>
      <c r="G815" s="85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</row>
    <row r="816" spans="1:78" ht="15" hidden="1" customHeight="1">
      <c r="A816" s="66"/>
      <c r="B816" s="66"/>
      <c r="C816" s="66"/>
      <c r="D816" s="66"/>
      <c r="E816" s="85"/>
      <c r="F816" s="85"/>
      <c r="G816" s="85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  <c r="BL816" s="66"/>
      <c r="BM816" s="66"/>
      <c r="BN816" s="66"/>
      <c r="BO816" s="66"/>
      <c r="BP816" s="66"/>
      <c r="BQ816" s="66"/>
      <c r="BR816" s="66"/>
      <c r="BS816" s="66"/>
      <c r="BT816" s="66"/>
      <c r="BU816" s="66"/>
      <c r="BV816" s="66"/>
      <c r="BW816" s="66"/>
      <c r="BX816" s="66"/>
      <c r="BY816" s="66"/>
      <c r="BZ816" s="66"/>
    </row>
    <row r="817" spans="1:78" ht="15" hidden="1" customHeight="1">
      <c r="A817" s="66"/>
      <c r="B817" s="66"/>
      <c r="C817" s="66"/>
      <c r="D817" s="66"/>
      <c r="E817" s="85"/>
      <c r="F817" s="85"/>
      <c r="G817" s="85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  <c r="BL817" s="66"/>
      <c r="BM817" s="66"/>
      <c r="BN817" s="66"/>
      <c r="BO817" s="66"/>
      <c r="BP817" s="66"/>
      <c r="BQ817" s="66"/>
      <c r="BR817" s="66"/>
      <c r="BS817" s="66"/>
      <c r="BT817" s="66"/>
      <c r="BU817" s="66"/>
      <c r="BV817" s="66"/>
      <c r="BW817" s="66"/>
      <c r="BX817" s="66"/>
      <c r="BY817" s="66"/>
      <c r="BZ817" s="66"/>
    </row>
    <row r="818" spans="1:78" ht="15" hidden="1" customHeight="1">
      <c r="A818" s="66"/>
      <c r="B818" s="66"/>
      <c r="C818" s="66"/>
      <c r="D818" s="66"/>
      <c r="E818" s="85"/>
      <c r="F818" s="85"/>
      <c r="G818" s="85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  <c r="BL818" s="66"/>
      <c r="BM818" s="66"/>
      <c r="BN818" s="66"/>
      <c r="BO818" s="66"/>
      <c r="BP818" s="66"/>
      <c r="BQ818" s="66"/>
      <c r="BR818" s="66"/>
      <c r="BS818" s="66"/>
      <c r="BT818" s="66"/>
      <c r="BU818" s="66"/>
      <c r="BV818" s="66"/>
      <c r="BW818" s="66"/>
      <c r="BX818" s="66"/>
      <c r="BY818" s="66"/>
      <c r="BZ818" s="66"/>
    </row>
    <row r="819" spans="1:78" ht="15" hidden="1" customHeight="1">
      <c r="A819" s="66"/>
      <c r="B819" s="66"/>
      <c r="C819" s="66"/>
      <c r="D819" s="66"/>
      <c r="E819" s="85"/>
      <c r="F819" s="85"/>
      <c r="G819" s="85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</row>
    <row r="820" spans="1:78" ht="15" hidden="1" customHeight="1">
      <c r="A820" s="66"/>
      <c r="B820" s="66"/>
      <c r="C820" s="66"/>
      <c r="D820" s="66"/>
      <c r="E820" s="85"/>
      <c r="F820" s="85"/>
      <c r="G820" s="85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  <c r="BL820" s="66"/>
      <c r="BM820" s="66"/>
      <c r="BN820" s="66"/>
      <c r="BO820" s="66"/>
      <c r="BP820" s="66"/>
      <c r="BQ820" s="66"/>
      <c r="BR820" s="66"/>
      <c r="BS820" s="66"/>
      <c r="BT820" s="66"/>
      <c r="BU820" s="66"/>
      <c r="BV820" s="66"/>
      <c r="BW820" s="66"/>
      <c r="BX820" s="66"/>
      <c r="BY820" s="66"/>
      <c r="BZ820" s="66"/>
    </row>
    <row r="821" spans="1:78" ht="15" hidden="1" customHeight="1">
      <c r="A821" s="66"/>
      <c r="B821" s="66"/>
      <c r="C821" s="66"/>
      <c r="D821" s="66"/>
      <c r="E821" s="85"/>
      <c r="F821" s="85"/>
      <c r="G821" s="85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  <c r="BL821" s="66"/>
      <c r="BM821" s="66"/>
      <c r="BN821" s="66"/>
      <c r="BO821" s="66"/>
      <c r="BP821" s="66"/>
      <c r="BQ821" s="66"/>
      <c r="BR821" s="66"/>
      <c r="BS821" s="66"/>
      <c r="BT821" s="66"/>
      <c r="BU821" s="66"/>
      <c r="BV821" s="66"/>
      <c r="BW821" s="66"/>
      <c r="BX821" s="66"/>
      <c r="BY821" s="66"/>
      <c r="BZ821" s="66"/>
    </row>
    <row r="822" spans="1:78" ht="15" hidden="1" customHeight="1">
      <c r="A822" s="66"/>
      <c r="B822" s="66"/>
      <c r="C822" s="66"/>
      <c r="D822" s="66"/>
      <c r="E822" s="85"/>
      <c r="F822" s="85"/>
      <c r="G822" s="85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  <c r="BL822" s="66"/>
      <c r="BM822" s="66"/>
      <c r="BN822" s="66"/>
      <c r="BO822" s="66"/>
      <c r="BP822" s="66"/>
      <c r="BQ822" s="66"/>
      <c r="BR822" s="66"/>
      <c r="BS822" s="66"/>
      <c r="BT822" s="66"/>
      <c r="BU822" s="66"/>
      <c r="BV822" s="66"/>
      <c r="BW822" s="66"/>
      <c r="BX822" s="66"/>
      <c r="BY822" s="66"/>
      <c r="BZ822" s="66"/>
    </row>
    <row r="823" spans="1:78" ht="15" hidden="1" customHeight="1">
      <c r="A823" s="66"/>
      <c r="B823" s="66"/>
      <c r="C823" s="66"/>
      <c r="D823" s="66"/>
      <c r="E823" s="85"/>
      <c r="F823" s="85"/>
      <c r="G823" s="85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  <c r="BL823" s="66"/>
      <c r="BM823" s="66"/>
      <c r="BN823" s="66"/>
      <c r="BO823" s="66"/>
      <c r="BP823" s="66"/>
      <c r="BQ823" s="66"/>
      <c r="BR823" s="66"/>
      <c r="BS823" s="66"/>
      <c r="BT823" s="66"/>
      <c r="BU823" s="66"/>
      <c r="BV823" s="66"/>
      <c r="BW823" s="66"/>
      <c r="BX823" s="66"/>
      <c r="BY823" s="66"/>
      <c r="BZ823" s="66"/>
    </row>
    <row r="824" spans="1:78" ht="15" hidden="1" customHeight="1">
      <c r="A824" s="66"/>
      <c r="B824" s="66"/>
      <c r="C824" s="66"/>
      <c r="D824" s="66"/>
      <c r="E824" s="85"/>
      <c r="F824" s="85"/>
      <c r="G824" s="85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  <c r="BL824" s="66"/>
      <c r="BM824" s="66"/>
      <c r="BN824" s="66"/>
      <c r="BO824" s="66"/>
      <c r="BP824" s="66"/>
      <c r="BQ824" s="66"/>
      <c r="BR824" s="66"/>
      <c r="BS824" s="66"/>
      <c r="BT824" s="66"/>
      <c r="BU824" s="66"/>
      <c r="BV824" s="66"/>
      <c r="BW824" s="66"/>
      <c r="BX824" s="66"/>
      <c r="BY824" s="66"/>
      <c r="BZ824" s="66"/>
    </row>
    <row r="825" spans="1:78" ht="15" hidden="1" customHeight="1">
      <c r="A825" s="66"/>
      <c r="B825" s="66"/>
      <c r="C825" s="66"/>
      <c r="D825" s="66"/>
      <c r="E825" s="85"/>
      <c r="F825" s="85"/>
      <c r="G825" s="85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  <c r="BL825" s="66"/>
      <c r="BM825" s="66"/>
      <c r="BN825" s="66"/>
      <c r="BO825" s="66"/>
      <c r="BP825" s="66"/>
      <c r="BQ825" s="66"/>
      <c r="BR825" s="66"/>
      <c r="BS825" s="66"/>
      <c r="BT825" s="66"/>
      <c r="BU825" s="66"/>
      <c r="BV825" s="66"/>
      <c r="BW825" s="66"/>
      <c r="BX825" s="66"/>
      <c r="BY825" s="66"/>
      <c r="BZ825" s="66"/>
    </row>
    <row r="826" spans="1:78" ht="15" hidden="1" customHeight="1">
      <c r="A826" s="66"/>
      <c r="B826" s="66"/>
      <c r="C826" s="66"/>
      <c r="D826" s="66"/>
      <c r="E826" s="85"/>
      <c r="F826" s="85"/>
      <c r="G826" s="85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  <c r="BL826" s="66"/>
      <c r="BM826" s="66"/>
      <c r="BN826" s="66"/>
      <c r="BO826" s="66"/>
      <c r="BP826" s="66"/>
      <c r="BQ826" s="66"/>
      <c r="BR826" s="66"/>
      <c r="BS826" s="66"/>
      <c r="BT826" s="66"/>
      <c r="BU826" s="66"/>
      <c r="BV826" s="66"/>
      <c r="BW826" s="66"/>
      <c r="BX826" s="66"/>
      <c r="BY826" s="66"/>
      <c r="BZ826" s="66"/>
    </row>
    <row r="827" spans="1:78" ht="15" hidden="1" customHeight="1">
      <c r="A827" s="66"/>
      <c r="B827" s="66"/>
      <c r="C827" s="66"/>
      <c r="D827" s="66"/>
      <c r="E827" s="85"/>
      <c r="F827" s="85"/>
      <c r="G827" s="85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  <c r="BL827" s="66"/>
      <c r="BM827" s="66"/>
      <c r="BN827" s="66"/>
      <c r="BO827" s="66"/>
      <c r="BP827" s="66"/>
      <c r="BQ827" s="66"/>
      <c r="BR827" s="66"/>
      <c r="BS827" s="66"/>
      <c r="BT827" s="66"/>
      <c r="BU827" s="66"/>
      <c r="BV827" s="66"/>
      <c r="BW827" s="66"/>
      <c r="BX827" s="66"/>
      <c r="BY827" s="66"/>
      <c r="BZ827" s="66"/>
    </row>
    <row r="828" spans="1:78" ht="15" hidden="1" customHeight="1">
      <c r="A828" s="66"/>
      <c r="B828" s="66"/>
      <c r="C828" s="66"/>
      <c r="D828" s="66"/>
      <c r="E828" s="85"/>
      <c r="F828" s="85"/>
      <c r="G828" s="85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  <c r="BL828" s="66"/>
      <c r="BM828" s="66"/>
      <c r="BN828" s="66"/>
      <c r="BO828" s="66"/>
      <c r="BP828" s="66"/>
      <c r="BQ828" s="66"/>
      <c r="BR828" s="66"/>
      <c r="BS828" s="66"/>
      <c r="BT828" s="66"/>
      <c r="BU828" s="66"/>
      <c r="BV828" s="66"/>
      <c r="BW828" s="66"/>
      <c r="BX828" s="66"/>
      <c r="BY828" s="66"/>
      <c r="BZ828" s="66"/>
    </row>
    <row r="829" spans="1:78" ht="15" hidden="1" customHeight="1">
      <c r="A829" s="66"/>
      <c r="B829" s="66"/>
      <c r="C829" s="66"/>
      <c r="D829" s="66"/>
      <c r="E829" s="85"/>
      <c r="F829" s="85"/>
      <c r="G829" s="85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  <c r="BL829" s="66"/>
      <c r="BM829" s="66"/>
      <c r="BN829" s="66"/>
      <c r="BO829" s="66"/>
      <c r="BP829" s="66"/>
      <c r="BQ829" s="66"/>
      <c r="BR829" s="66"/>
      <c r="BS829" s="66"/>
      <c r="BT829" s="66"/>
      <c r="BU829" s="66"/>
      <c r="BV829" s="66"/>
      <c r="BW829" s="66"/>
      <c r="BX829" s="66"/>
      <c r="BY829" s="66"/>
      <c r="BZ829" s="66"/>
    </row>
    <row r="830" spans="1:78" ht="15" hidden="1" customHeight="1">
      <c r="A830" s="66"/>
      <c r="B830" s="66"/>
      <c r="C830" s="66"/>
      <c r="D830" s="66"/>
      <c r="E830" s="85"/>
      <c r="F830" s="85"/>
      <c r="G830" s="85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  <c r="BL830" s="66"/>
      <c r="BM830" s="66"/>
      <c r="BN830" s="66"/>
      <c r="BO830" s="66"/>
      <c r="BP830" s="66"/>
      <c r="BQ830" s="66"/>
      <c r="BR830" s="66"/>
      <c r="BS830" s="66"/>
      <c r="BT830" s="66"/>
      <c r="BU830" s="66"/>
      <c r="BV830" s="66"/>
      <c r="BW830" s="66"/>
      <c r="BX830" s="66"/>
      <c r="BY830" s="66"/>
      <c r="BZ830" s="66"/>
    </row>
    <row r="831" spans="1:78" ht="15" hidden="1" customHeight="1">
      <c r="A831" s="66"/>
      <c r="B831" s="66"/>
      <c r="C831" s="66"/>
      <c r="D831" s="66"/>
      <c r="E831" s="85"/>
      <c r="F831" s="85"/>
      <c r="G831" s="85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  <c r="BL831" s="66"/>
      <c r="BM831" s="66"/>
      <c r="BN831" s="66"/>
      <c r="BO831" s="66"/>
      <c r="BP831" s="66"/>
      <c r="BQ831" s="66"/>
      <c r="BR831" s="66"/>
      <c r="BS831" s="66"/>
      <c r="BT831" s="66"/>
      <c r="BU831" s="66"/>
      <c r="BV831" s="66"/>
      <c r="BW831" s="66"/>
      <c r="BX831" s="66"/>
      <c r="BY831" s="66"/>
      <c r="BZ831" s="66"/>
    </row>
    <row r="832" spans="1:78" ht="15" hidden="1" customHeight="1">
      <c r="A832" s="66"/>
      <c r="B832" s="66"/>
      <c r="C832" s="66"/>
      <c r="D832" s="66"/>
      <c r="E832" s="85"/>
      <c r="F832" s="85"/>
      <c r="G832" s="85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  <c r="BL832" s="66"/>
      <c r="BM832" s="66"/>
      <c r="BN832" s="66"/>
      <c r="BO832" s="66"/>
      <c r="BP832" s="66"/>
      <c r="BQ832" s="66"/>
      <c r="BR832" s="66"/>
      <c r="BS832" s="66"/>
      <c r="BT832" s="66"/>
      <c r="BU832" s="66"/>
      <c r="BV832" s="66"/>
      <c r="BW832" s="66"/>
      <c r="BX832" s="66"/>
      <c r="BY832" s="66"/>
      <c r="BZ832" s="66"/>
    </row>
    <row r="833" spans="1:78" ht="15" hidden="1" customHeight="1">
      <c r="A833" s="66"/>
      <c r="B833" s="66"/>
      <c r="C833" s="66"/>
      <c r="D833" s="66"/>
      <c r="E833" s="85"/>
      <c r="F833" s="85"/>
      <c r="G833" s="85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  <c r="BL833" s="66"/>
      <c r="BM833" s="66"/>
      <c r="BN833" s="66"/>
      <c r="BO833" s="66"/>
      <c r="BP833" s="66"/>
      <c r="BQ833" s="66"/>
      <c r="BR833" s="66"/>
      <c r="BS833" s="66"/>
      <c r="BT833" s="66"/>
      <c r="BU833" s="66"/>
      <c r="BV833" s="66"/>
      <c r="BW833" s="66"/>
      <c r="BX833" s="66"/>
      <c r="BY833" s="66"/>
      <c r="BZ833" s="66"/>
    </row>
    <row r="834" spans="1:78" ht="15" hidden="1" customHeight="1">
      <c r="A834" s="66"/>
      <c r="B834" s="66"/>
      <c r="C834" s="66"/>
      <c r="D834" s="66"/>
      <c r="E834" s="85"/>
      <c r="F834" s="85"/>
      <c r="G834" s="85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  <c r="BL834" s="66"/>
      <c r="BM834" s="66"/>
      <c r="BN834" s="66"/>
      <c r="BO834" s="66"/>
      <c r="BP834" s="66"/>
      <c r="BQ834" s="66"/>
      <c r="BR834" s="66"/>
      <c r="BS834" s="66"/>
      <c r="BT834" s="66"/>
      <c r="BU834" s="66"/>
      <c r="BV834" s="66"/>
      <c r="BW834" s="66"/>
      <c r="BX834" s="66"/>
      <c r="BY834" s="66"/>
      <c r="BZ834" s="66"/>
    </row>
    <row r="835" spans="1:78" ht="15" hidden="1" customHeight="1">
      <c r="A835" s="66"/>
      <c r="B835" s="66"/>
      <c r="C835" s="66"/>
      <c r="D835" s="66"/>
      <c r="E835" s="85"/>
      <c r="F835" s="85"/>
      <c r="G835" s="85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  <c r="BL835" s="66"/>
      <c r="BM835" s="66"/>
      <c r="BN835" s="66"/>
      <c r="BO835" s="66"/>
      <c r="BP835" s="66"/>
      <c r="BQ835" s="66"/>
      <c r="BR835" s="66"/>
      <c r="BS835" s="66"/>
      <c r="BT835" s="66"/>
      <c r="BU835" s="66"/>
      <c r="BV835" s="66"/>
      <c r="BW835" s="66"/>
      <c r="BX835" s="66"/>
      <c r="BY835" s="66"/>
      <c r="BZ835" s="66"/>
    </row>
    <row r="836" spans="1:78" ht="15" hidden="1" customHeight="1">
      <c r="A836" s="66"/>
      <c r="B836" s="66"/>
      <c r="C836" s="66"/>
      <c r="D836" s="66"/>
      <c r="E836" s="85"/>
      <c r="F836" s="85"/>
      <c r="G836" s="85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  <c r="BL836" s="66"/>
      <c r="BM836" s="66"/>
      <c r="BN836" s="66"/>
      <c r="BO836" s="66"/>
      <c r="BP836" s="66"/>
      <c r="BQ836" s="66"/>
      <c r="BR836" s="66"/>
      <c r="BS836" s="66"/>
      <c r="BT836" s="66"/>
      <c r="BU836" s="66"/>
      <c r="BV836" s="66"/>
      <c r="BW836" s="66"/>
      <c r="BX836" s="66"/>
      <c r="BY836" s="66"/>
      <c r="BZ836" s="66"/>
    </row>
    <row r="837" spans="1:78" ht="15" hidden="1" customHeight="1">
      <c r="A837" s="66"/>
      <c r="B837" s="66"/>
      <c r="C837" s="66"/>
      <c r="D837" s="66"/>
      <c r="E837" s="85"/>
      <c r="F837" s="85"/>
      <c r="G837" s="85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</row>
    <row r="838" spans="1:78" ht="15" hidden="1" customHeight="1">
      <c r="A838" s="66"/>
      <c r="B838" s="66"/>
      <c r="C838" s="66"/>
      <c r="D838" s="66"/>
      <c r="E838" s="85"/>
      <c r="F838" s="85"/>
      <c r="G838" s="85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</row>
    <row r="839" spans="1:78" ht="15" hidden="1" customHeight="1">
      <c r="A839" s="66"/>
      <c r="B839" s="66"/>
      <c r="C839" s="66"/>
      <c r="D839" s="66"/>
      <c r="E839" s="85"/>
      <c r="F839" s="85"/>
      <c r="G839" s="85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  <c r="BL839" s="66"/>
      <c r="BM839" s="66"/>
      <c r="BN839" s="66"/>
      <c r="BO839" s="66"/>
      <c r="BP839" s="66"/>
      <c r="BQ839" s="66"/>
      <c r="BR839" s="66"/>
      <c r="BS839" s="66"/>
      <c r="BT839" s="66"/>
      <c r="BU839" s="66"/>
      <c r="BV839" s="66"/>
      <c r="BW839" s="66"/>
      <c r="BX839" s="66"/>
      <c r="BY839" s="66"/>
      <c r="BZ839" s="66"/>
    </row>
    <row r="840" spans="1:78" ht="15" hidden="1" customHeight="1">
      <c r="A840" s="66"/>
      <c r="B840" s="66"/>
      <c r="C840" s="66"/>
      <c r="D840" s="66"/>
      <c r="E840" s="85"/>
      <c r="F840" s="85"/>
      <c r="G840" s="85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</row>
    <row r="841" spans="1:78" ht="15" hidden="1" customHeight="1">
      <c r="A841" s="66"/>
      <c r="B841" s="66"/>
      <c r="C841" s="66"/>
      <c r="D841" s="66"/>
      <c r="E841" s="85"/>
      <c r="F841" s="85"/>
      <c r="G841" s="85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  <c r="BL841" s="66"/>
      <c r="BM841" s="66"/>
      <c r="BN841" s="66"/>
      <c r="BO841" s="66"/>
      <c r="BP841" s="66"/>
      <c r="BQ841" s="66"/>
      <c r="BR841" s="66"/>
      <c r="BS841" s="66"/>
      <c r="BT841" s="66"/>
      <c r="BU841" s="66"/>
      <c r="BV841" s="66"/>
      <c r="BW841" s="66"/>
      <c r="BX841" s="66"/>
      <c r="BY841" s="66"/>
      <c r="BZ841" s="66"/>
    </row>
    <row r="842" spans="1:78" ht="15" hidden="1" customHeight="1">
      <c r="A842" s="66"/>
      <c r="B842" s="66"/>
      <c r="C842" s="66"/>
      <c r="D842" s="66"/>
      <c r="E842" s="85"/>
      <c r="F842" s="85"/>
      <c r="G842" s="85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  <c r="BL842" s="66"/>
      <c r="BM842" s="66"/>
      <c r="BN842" s="66"/>
      <c r="BO842" s="66"/>
      <c r="BP842" s="66"/>
      <c r="BQ842" s="66"/>
      <c r="BR842" s="66"/>
      <c r="BS842" s="66"/>
      <c r="BT842" s="66"/>
      <c r="BU842" s="66"/>
      <c r="BV842" s="66"/>
      <c r="BW842" s="66"/>
      <c r="BX842" s="66"/>
      <c r="BY842" s="66"/>
      <c r="BZ842" s="66"/>
    </row>
    <row r="843" spans="1:78" ht="15" hidden="1" customHeight="1">
      <c r="A843" s="66"/>
      <c r="B843" s="66"/>
      <c r="C843" s="66"/>
      <c r="D843" s="66"/>
      <c r="E843" s="85"/>
      <c r="F843" s="85"/>
      <c r="G843" s="85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  <c r="BL843" s="66"/>
      <c r="BM843" s="66"/>
      <c r="BN843" s="66"/>
      <c r="BO843" s="66"/>
      <c r="BP843" s="66"/>
      <c r="BQ843" s="66"/>
      <c r="BR843" s="66"/>
      <c r="BS843" s="66"/>
      <c r="BT843" s="66"/>
      <c r="BU843" s="66"/>
      <c r="BV843" s="66"/>
      <c r="BW843" s="66"/>
      <c r="BX843" s="66"/>
      <c r="BY843" s="66"/>
      <c r="BZ843" s="66"/>
    </row>
    <row r="844" spans="1:78" ht="15" hidden="1" customHeight="1">
      <c r="A844" s="66"/>
      <c r="B844" s="66"/>
      <c r="C844" s="66"/>
      <c r="D844" s="66"/>
      <c r="E844" s="85"/>
      <c r="F844" s="85"/>
      <c r="G844" s="85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  <c r="BL844" s="66"/>
      <c r="BM844" s="66"/>
      <c r="BN844" s="66"/>
      <c r="BO844" s="66"/>
      <c r="BP844" s="66"/>
      <c r="BQ844" s="66"/>
      <c r="BR844" s="66"/>
      <c r="BS844" s="66"/>
      <c r="BT844" s="66"/>
      <c r="BU844" s="66"/>
      <c r="BV844" s="66"/>
      <c r="BW844" s="66"/>
      <c r="BX844" s="66"/>
      <c r="BY844" s="66"/>
      <c r="BZ844" s="66"/>
    </row>
    <row r="845" spans="1:78" ht="15" hidden="1" customHeight="1">
      <c r="A845" s="66"/>
      <c r="B845" s="66"/>
      <c r="C845" s="66"/>
      <c r="D845" s="66"/>
      <c r="E845" s="85"/>
      <c r="F845" s="85"/>
      <c r="G845" s="85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  <c r="BL845" s="66"/>
      <c r="BM845" s="66"/>
      <c r="BN845" s="66"/>
      <c r="BO845" s="66"/>
      <c r="BP845" s="66"/>
      <c r="BQ845" s="66"/>
      <c r="BR845" s="66"/>
      <c r="BS845" s="66"/>
      <c r="BT845" s="66"/>
      <c r="BU845" s="66"/>
      <c r="BV845" s="66"/>
      <c r="BW845" s="66"/>
      <c r="BX845" s="66"/>
      <c r="BY845" s="66"/>
      <c r="BZ845" s="66"/>
    </row>
    <row r="846" spans="1:78" ht="15" hidden="1" customHeight="1">
      <c r="A846" s="66"/>
      <c r="B846" s="66"/>
      <c r="C846" s="66"/>
      <c r="D846" s="66"/>
      <c r="E846" s="85"/>
      <c r="F846" s="85"/>
      <c r="G846" s="85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  <c r="BL846" s="66"/>
      <c r="BM846" s="66"/>
      <c r="BN846" s="66"/>
      <c r="BO846" s="66"/>
      <c r="BP846" s="66"/>
      <c r="BQ846" s="66"/>
      <c r="BR846" s="66"/>
      <c r="BS846" s="66"/>
      <c r="BT846" s="66"/>
      <c r="BU846" s="66"/>
      <c r="BV846" s="66"/>
      <c r="BW846" s="66"/>
      <c r="BX846" s="66"/>
      <c r="BY846" s="66"/>
      <c r="BZ846" s="66"/>
    </row>
    <row r="847" spans="1:78" ht="15" hidden="1" customHeight="1">
      <c r="A847" s="66"/>
      <c r="B847" s="66"/>
      <c r="C847" s="66"/>
      <c r="D847" s="66"/>
      <c r="E847" s="85"/>
      <c r="F847" s="85"/>
      <c r="G847" s="85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</row>
    <row r="848" spans="1:78" ht="15" hidden="1" customHeight="1">
      <c r="A848" s="66"/>
      <c r="B848" s="66"/>
      <c r="C848" s="66"/>
      <c r="D848" s="66"/>
      <c r="E848" s="85"/>
      <c r="F848" s="85"/>
      <c r="G848" s="85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</row>
    <row r="849" spans="1:78" ht="15" hidden="1" customHeight="1">
      <c r="A849" s="66"/>
      <c r="B849" s="66"/>
      <c r="C849" s="66"/>
      <c r="D849" s="66"/>
      <c r="E849" s="85"/>
      <c r="F849" s="85"/>
      <c r="G849" s="85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  <c r="BL849" s="66"/>
      <c r="BM849" s="66"/>
      <c r="BN849" s="66"/>
      <c r="BO849" s="66"/>
      <c r="BP849" s="66"/>
      <c r="BQ849" s="66"/>
      <c r="BR849" s="66"/>
      <c r="BS849" s="66"/>
      <c r="BT849" s="66"/>
      <c r="BU849" s="66"/>
      <c r="BV849" s="66"/>
      <c r="BW849" s="66"/>
      <c r="BX849" s="66"/>
      <c r="BY849" s="66"/>
      <c r="BZ849" s="66"/>
    </row>
    <row r="850" spans="1:78" ht="15" hidden="1" customHeight="1">
      <c r="A850" s="66"/>
      <c r="B850" s="66"/>
      <c r="C850" s="66"/>
      <c r="D850" s="66"/>
      <c r="E850" s="85"/>
      <c r="F850" s="85"/>
      <c r="G850" s="85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  <c r="BL850" s="66"/>
      <c r="BM850" s="66"/>
      <c r="BN850" s="66"/>
      <c r="BO850" s="66"/>
      <c r="BP850" s="66"/>
      <c r="BQ850" s="66"/>
      <c r="BR850" s="66"/>
      <c r="BS850" s="66"/>
      <c r="BT850" s="66"/>
      <c r="BU850" s="66"/>
      <c r="BV850" s="66"/>
      <c r="BW850" s="66"/>
      <c r="BX850" s="66"/>
      <c r="BY850" s="66"/>
      <c r="BZ850" s="66"/>
    </row>
    <row r="851" spans="1:78" ht="15" hidden="1" customHeight="1">
      <c r="A851" s="66"/>
      <c r="B851" s="66"/>
      <c r="C851" s="66"/>
      <c r="D851" s="66"/>
      <c r="E851" s="85"/>
      <c r="F851" s="85"/>
      <c r="G851" s="85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  <c r="BL851" s="66"/>
      <c r="BM851" s="66"/>
      <c r="BN851" s="66"/>
      <c r="BO851" s="66"/>
      <c r="BP851" s="66"/>
      <c r="BQ851" s="66"/>
      <c r="BR851" s="66"/>
      <c r="BS851" s="66"/>
      <c r="BT851" s="66"/>
      <c r="BU851" s="66"/>
      <c r="BV851" s="66"/>
      <c r="BW851" s="66"/>
      <c r="BX851" s="66"/>
      <c r="BY851" s="66"/>
      <c r="BZ851" s="66"/>
    </row>
    <row r="852" spans="1:78" ht="15" hidden="1" customHeight="1">
      <c r="A852" s="66"/>
      <c r="B852" s="66"/>
      <c r="C852" s="66"/>
      <c r="D852" s="66"/>
      <c r="E852" s="85"/>
      <c r="F852" s="85"/>
      <c r="G852" s="85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  <c r="BL852" s="66"/>
      <c r="BM852" s="66"/>
      <c r="BN852" s="66"/>
      <c r="BO852" s="66"/>
      <c r="BP852" s="66"/>
      <c r="BQ852" s="66"/>
      <c r="BR852" s="66"/>
      <c r="BS852" s="66"/>
      <c r="BT852" s="66"/>
      <c r="BU852" s="66"/>
      <c r="BV852" s="66"/>
      <c r="BW852" s="66"/>
      <c r="BX852" s="66"/>
      <c r="BY852" s="66"/>
      <c r="BZ852" s="66"/>
    </row>
    <row r="853" spans="1:78" ht="15" hidden="1" customHeight="1">
      <c r="A853" s="66"/>
      <c r="B853" s="66"/>
      <c r="C853" s="66"/>
      <c r="D853" s="66"/>
      <c r="E853" s="85"/>
      <c r="F853" s="85"/>
      <c r="G853" s="85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  <c r="BL853" s="66"/>
      <c r="BM853" s="66"/>
      <c r="BN853" s="66"/>
      <c r="BO853" s="66"/>
      <c r="BP853" s="66"/>
      <c r="BQ853" s="66"/>
      <c r="BR853" s="66"/>
      <c r="BS853" s="66"/>
      <c r="BT853" s="66"/>
      <c r="BU853" s="66"/>
      <c r="BV853" s="66"/>
      <c r="BW853" s="66"/>
      <c r="BX853" s="66"/>
      <c r="BY853" s="66"/>
      <c r="BZ853" s="66"/>
    </row>
    <row r="854" spans="1:78" ht="15" hidden="1" customHeight="1">
      <c r="A854" s="66"/>
      <c r="B854" s="66"/>
      <c r="C854" s="66"/>
      <c r="D854" s="66"/>
      <c r="E854" s="85"/>
      <c r="F854" s="85"/>
      <c r="G854" s="85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  <c r="BL854" s="66"/>
      <c r="BM854" s="66"/>
      <c r="BN854" s="66"/>
      <c r="BO854" s="66"/>
      <c r="BP854" s="66"/>
      <c r="BQ854" s="66"/>
      <c r="BR854" s="66"/>
      <c r="BS854" s="66"/>
      <c r="BT854" s="66"/>
      <c r="BU854" s="66"/>
      <c r="BV854" s="66"/>
      <c r="BW854" s="66"/>
      <c r="BX854" s="66"/>
      <c r="BY854" s="66"/>
      <c r="BZ854" s="66"/>
    </row>
    <row r="855" spans="1:78" ht="15" hidden="1" customHeight="1">
      <c r="A855" s="66"/>
      <c r="B855" s="66"/>
      <c r="C855" s="66"/>
      <c r="D855" s="66"/>
      <c r="E855" s="85"/>
      <c r="F855" s="85"/>
      <c r="G855" s="85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  <c r="BL855" s="66"/>
      <c r="BM855" s="66"/>
      <c r="BN855" s="66"/>
      <c r="BO855" s="66"/>
      <c r="BP855" s="66"/>
      <c r="BQ855" s="66"/>
      <c r="BR855" s="66"/>
      <c r="BS855" s="66"/>
      <c r="BT855" s="66"/>
      <c r="BU855" s="66"/>
      <c r="BV855" s="66"/>
      <c r="BW855" s="66"/>
      <c r="BX855" s="66"/>
      <c r="BY855" s="66"/>
      <c r="BZ855" s="66"/>
    </row>
    <row r="856" spans="1:78" ht="15" hidden="1" customHeight="1">
      <c r="A856" s="66"/>
      <c r="B856" s="66"/>
      <c r="C856" s="66"/>
      <c r="D856" s="66"/>
      <c r="E856" s="85"/>
      <c r="F856" s="85"/>
      <c r="G856" s="85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  <c r="BL856" s="66"/>
      <c r="BM856" s="66"/>
      <c r="BN856" s="66"/>
      <c r="BO856" s="66"/>
      <c r="BP856" s="66"/>
      <c r="BQ856" s="66"/>
      <c r="BR856" s="66"/>
      <c r="BS856" s="66"/>
      <c r="BT856" s="66"/>
      <c r="BU856" s="66"/>
      <c r="BV856" s="66"/>
      <c r="BW856" s="66"/>
      <c r="BX856" s="66"/>
      <c r="BY856" s="66"/>
      <c r="BZ856" s="66"/>
    </row>
    <row r="857" spans="1:78" ht="15" hidden="1" customHeight="1">
      <c r="A857" s="66"/>
      <c r="B857" s="66"/>
      <c r="C857" s="66"/>
      <c r="D857" s="66"/>
      <c r="E857" s="85"/>
      <c r="F857" s="85"/>
      <c r="G857" s="85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  <c r="BL857" s="66"/>
      <c r="BM857" s="66"/>
      <c r="BN857" s="66"/>
      <c r="BO857" s="66"/>
      <c r="BP857" s="66"/>
      <c r="BQ857" s="66"/>
      <c r="BR857" s="66"/>
      <c r="BS857" s="66"/>
      <c r="BT857" s="66"/>
      <c r="BU857" s="66"/>
      <c r="BV857" s="66"/>
      <c r="BW857" s="66"/>
      <c r="BX857" s="66"/>
      <c r="BY857" s="66"/>
      <c r="BZ857" s="66"/>
    </row>
    <row r="858" spans="1:78" ht="15" hidden="1" customHeight="1">
      <c r="A858" s="66"/>
      <c r="B858" s="66"/>
      <c r="C858" s="66"/>
      <c r="D858" s="66"/>
      <c r="E858" s="85"/>
      <c r="F858" s="85"/>
      <c r="G858" s="85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</row>
    <row r="859" spans="1:78" ht="15" hidden="1" customHeight="1">
      <c r="A859" s="66"/>
      <c r="B859" s="66"/>
      <c r="C859" s="66"/>
      <c r="D859" s="66"/>
      <c r="E859" s="85"/>
      <c r="F859" s="85"/>
      <c r="G859" s="85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  <c r="BL859" s="66"/>
      <c r="BM859" s="66"/>
      <c r="BN859" s="66"/>
      <c r="BO859" s="66"/>
      <c r="BP859" s="66"/>
      <c r="BQ859" s="66"/>
      <c r="BR859" s="66"/>
      <c r="BS859" s="66"/>
      <c r="BT859" s="66"/>
      <c r="BU859" s="66"/>
      <c r="BV859" s="66"/>
      <c r="BW859" s="66"/>
      <c r="BX859" s="66"/>
      <c r="BY859" s="66"/>
      <c r="BZ859" s="66"/>
    </row>
    <row r="860" spans="1:78" ht="15" hidden="1" customHeight="1">
      <c r="A860" s="66"/>
      <c r="B860" s="66"/>
      <c r="C860" s="66"/>
      <c r="D860" s="66"/>
      <c r="E860" s="85"/>
      <c r="F860" s="85"/>
      <c r="G860" s="85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  <c r="BL860" s="66"/>
      <c r="BM860" s="66"/>
      <c r="BN860" s="66"/>
      <c r="BO860" s="66"/>
      <c r="BP860" s="66"/>
      <c r="BQ860" s="66"/>
      <c r="BR860" s="66"/>
      <c r="BS860" s="66"/>
      <c r="BT860" s="66"/>
      <c r="BU860" s="66"/>
      <c r="BV860" s="66"/>
      <c r="BW860" s="66"/>
      <c r="BX860" s="66"/>
      <c r="BY860" s="66"/>
      <c r="BZ860" s="66"/>
    </row>
    <row r="861" spans="1:78" ht="15" hidden="1" customHeight="1">
      <c r="A861" s="66"/>
      <c r="B861" s="66"/>
      <c r="C861" s="66"/>
      <c r="D861" s="66"/>
      <c r="E861" s="85"/>
      <c r="F861" s="85"/>
      <c r="G861" s="85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</row>
    <row r="862" spans="1:78" ht="15" hidden="1" customHeight="1">
      <c r="A862" s="66"/>
      <c r="B862" s="66"/>
      <c r="C862" s="66"/>
      <c r="D862" s="66"/>
      <c r="E862" s="85"/>
      <c r="F862" s="85"/>
      <c r="G862" s="85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  <c r="BL862" s="66"/>
      <c r="BM862" s="66"/>
      <c r="BN862" s="66"/>
      <c r="BO862" s="66"/>
      <c r="BP862" s="66"/>
      <c r="BQ862" s="66"/>
      <c r="BR862" s="66"/>
      <c r="BS862" s="66"/>
      <c r="BT862" s="66"/>
      <c r="BU862" s="66"/>
      <c r="BV862" s="66"/>
      <c r="BW862" s="66"/>
      <c r="BX862" s="66"/>
      <c r="BY862" s="66"/>
      <c r="BZ862" s="66"/>
    </row>
    <row r="863" spans="1:78" ht="15" hidden="1" customHeight="1">
      <c r="A863" s="66"/>
      <c r="B863" s="66"/>
      <c r="C863" s="66"/>
      <c r="D863" s="66"/>
      <c r="E863" s="85"/>
      <c r="F863" s="85"/>
      <c r="G863" s="85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  <c r="BL863" s="66"/>
      <c r="BM863" s="66"/>
      <c r="BN863" s="66"/>
      <c r="BO863" s="66"/>
      <c r="BP863" s="66"/>
      <c r="BQ863" s="66"/>
      <c r="BR863" s="66"/>
      <c r="BS863" s="66"/>
      <c r="BT863" s="66"/>
      <c r="BU863" s="66"/>
      <c r="BV863" s="66"/>
      <c r="BW863" s="66"/>
      <c r="BX863" s="66"/>
      <c r="BY863" s="66"/>
      <c r="BZ863" s="66"/>
    </row>
    <row r="864" spans="1:78" ht="15" hidden="1" customHeight="1">
      <c r="A864" s="66"/>
      <c r="B864" s="66"/>
      <c r="C864" s="66"/>
      <c r="D864" s="66"/>
      <c r="E864" s="85"/>
      <c r="F864" s="85"/>
      <c r="G864" s="85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</row>
    <row r="865" spans="1:78" ht="15" hidden="1" customHeight="1">
      <c r="A865" s="66"/>
      <c r="B865" s="66"/>
      <c r="C865" s="66"/>
      <c r="D865" s="66"/>
      <c r="E865" s="85"/>
      <c r="F865" s="85"/>
      <c r="G865" s="85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</row>
    <row r="866" spans="1:78" ht="15" hidden="1" customHeight="1">
      <c r="A866" s="66"/>
      <c r="B866" s="66"/>
      <c r="C866" s="66"/>
      <c r="D866" s="66"/>
      <c r="E866" s="85"/>
      <c r="F866" s="85"/>
      <c r="G866" s="85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  <c r="BL866" s="66"/>
      <c r="BM866" s="66"/>
      <c r="BN866" s="66"/>
      <c r="BO866" s="66"/>
      <c r="BP866" s="66"/>
      <c r="BQ866" s="66"/>
      <c r="BR866" s="66"/>
      <c r="BS866" s="66"/>
      <c r="BT866" s="66"/>
      <c r="BU866" s="66"/>
      <c r="BV866" s="66"/>
      <c r="BW866" s="66"/>
      <c r="BX866" s="66"/>
      <c r="BY866" s="66"/>
      <c r="BZ866" s="66"/>
    </row>
    <row r="867" spans="1:78" ht="15" hidden="1" customHeight="1">
      <c r="A867" s="66"/>
      <c r="B867" s="66"/>
      <c r="C867" s="66"/>
      <c r="D867" s="66"/>
      <c r="E867" s="85"/>
      <c r="F867" s="85"/>
      <c r="G867" s="85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</row>
    <row r="868" spans="1:78" ht="15" hidden="1" customHeight="1">
      <c r="A868" s="66"/>
      <c r="B868" s="66"/>
      <c r="C868" s="66"/>
      <c r="D868" s="66"/>
      <c r="E868" s="85"/>
      <c r="F868" s="85"/>
      <c r="G868" s="85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  <c r="BL868" s="66"/>
      <c r="BM868" s="66"/>
      <c r="BN868" s="66"/>
      <c r="BO868" s="66"/>
      <c r="BP868" s="66"/>
      <c r="BQ868" s="66"/>
      <c r="BR868" s="66"/>
      <c r="BS868" s="66"/>
      <c r="BT868" s="66"/>
      <c r="BU868" s="66"/>
      <c r="BV868" s="66"/>
      <c r="BW868" s="66"/>
      <c r="BX868" s="66"/>
      <c r="BY868" s="66"/>
      <c r="BZ868" s="66"/>
    </row>
    <row r="869" spans="1:78" ht="15" hidden="1" customHeight="1">
      <c r="A869" s="66"/>
      <c r="B869" s="66"/>
      <c r="C869" s="66"/>
      <c r="D869" s="66"/>
      <c r="E869" s="85"/>
      <c r="F869" s="85"/>
      <c r="G869" s="85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  <c r="BL869" s="66"/>
      <c r="BM869" s="66"/>
      <c r="BN869" s="66"/>
      <c r="BO869" s="66"/>
      <c r="BP869" s="66"/>
      <c r="BQ869" s="66"/>
      <c r="BR869" s="66"/>
      <c r="BS869" s="66"/>
      <c r="BT869" s="66"/>
      <c r="BU869" s="66"/>
      <c r="BV869" s="66"/>
      <c r="BW869" s="66"/>
      <c r="BX869" s="66"/>
      <c r="BY869" s="66"/>
      <c r="BZ869" s="66"/>
    </row>
    <row r="870" spans="1:78" ht="15" hidden="1" customHeight="1">
      <c r="A870" s="66"/>
      <c r="B870" s="66"/>
      <c r="C870" s="66"/>
      <c r="D870" s="66"/>
      <c r="E870" s="85"/>
      <c r="F870" s="85"/>
      <c r="G870" s="85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  <c r="BL870" s="66"/>
      <c r="BM870" s="66"/>
      <c r="BN870" s="66"/>
      <c r="BO870" s="66"/>
      <c r="BP870" s="66"/>
      <c r="BQ870" s="66"/>
      <c r="BR870" s="66"/>
      <c r="BS870" s="66"/>
      <c r="BT870" s="66"/>
      <c r="BU870" s="66"/>
      <c r="BV870" s="66"/>
      <c r="BW870" s="66"/>
      <c r="BX870" s="66"/>
      <c r="BY870" s="66"/>
      <c r="BZ870" s="66"/>
    </row>
    <row r="871" spans="1:78" ht="15" hidden="1" customHeight="1">
      <c r="A871" s="66"/>
      <c r="B871" s="66"/>
      <c r="C871" s="66"/>
      <c r="D871" s="66"/>
      <c r="E871" s="85"/>
      <c r="F871" s="85"/>
      <c r="G871" s="85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  <c r="BL871" s="66"/>
      <c r="BM871" s="66"/>
      <c r="BN871" s="66"/>
      <c r="BO871" s="66"/>
      <c r="BP871" s="66"/>
      <c r="BQ871" s="66"/>
      <c r="BR871" s="66"/>
      <c r="BS871" s="66"/>
      <c r="BT871" s="66"/>
      <c r="BU871" s="66"/>
      <c r="BV871" s="66"/>
      <c r="BW871" s="66"/>
      <c r="BX871" s="66"/>
      <c r="BY871" s="66"/>
      <c r="BZ871" s="66"/>
    </row>
    <row r="872" spans="1:78" ht="15" hidden="1" customHeight="1">
      <c r="A872" s="66"/>
      <c r="B872" s="66"/>
      <c r="C872" s="66"/>
      <c r="D872" s="66"/>
      <c r="E872" s="85"/>
      <c r="F872" s="85"/>
      <c r="G872" s="85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  <c r="BL872" s="66"/>
      <c r="BM872" s="66"/>
      <c r="BN872" s="66"/>
      <c r="BO872" s="66"/>
      <c r="BP872" s="66"/>
      <c r="BQ872" s="66"/>
      <c r="BR872" s="66"/>
      <c r="BS872" s="66"/>
      <c r="BT872" s="66"/>
      <c r="BU872" s="66"/>
      <c r="BV872" s="66"/>
      <c r="BW872" s="66"/>
      <c r="BX872" s="66"/>
      <c r="BY872" s="66"/>
      <c r="BZ872" s="66"/>
    </row>
    <row r="873" spans="1:78" ht="15" hidden="1" customHeight="1">
      <c r="A873" s="66"/>
      <c r="B873" s="66"/>
      <c r="C873" s="66"/>
      <c r="D873" s="66"/>
      <c r="E873" s="85"/>
      <c r="F873" s="85"/>
      <c r="G873" s="85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  <c r="BL873" s="66"/>
      <c r="BM873" s="66"/>
      <c r="BN873" s="66"/>
      <c r="BO873" s="66"/>
      <c r="BP873" s="66"/>
      <c r="BQ873" s="66"/>
      <c r="BR873" s="66"/>
      <c r="BS873" s="66"/>
      <c r="BT873" s="66"/>
      <c r="BU873" s="66"/>
      <c r="BV873" s="66"/>
      <c r="BW873" s="66"/>
      <c r="BX873" s="66"/>
      <c r="BY873" s="66"/>
      <c r="BZ873" s="66"/>
    </row>
    <row r="874" spans="1:78" ht="15" hidden="1" customHeight="1">
      <c r="A874" s="66"/>
      <c r="B874" s="66"/>
      <c r="C874" s="66"/>
      <c r="D874" s="66"/>
      <c r="E874" s="85"/>
      <c r="F874" s="85"/>
      <c r="G874" s="85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</row>
    <row r="875" spans="1:78" ht="15" hidden="1" customHeight="1">
      <c r="A875" s="66"/>
      <c r="B875" s="66"/>
      <c r="C875" s="66"/>
      <c r="D875" s="66"/>
      <c r="E875" s="85"/>
      <c r="F875" s="85"/>
      <c r="G875" s="85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  <c r="BL875" s="66"/>
      <c r="BM875" s="66"/>
      <c r="BN875" s="66"/>
      <c r="BO875" s="66"/>
      <c r="BP875" s="66"/>
      <c r="BQ875" s="66"/>
      <c r="BR875" s="66"/>
      <c r="BS875" s="66"/>
      <c r="BT875" s="66"/>
      <c r="BU875" s="66"/>
      <c r="BV875" s="66"/>
      <c r="BW875" s="66"/>
      <c r="BX875" s="66"/>
      <c r="BY875" s="66"/>
      <c r="BZ875" s="66"/>
    </row>
    <row r="876" spans="1:78" ht="15" hidden="1" customHeight="1">
      <c r="A876" s="66"/>
      <c r="B876" s="66"/>
      <c r="C876" s="66"/>
      <c r="D876" s="66"/>
      <c r="E876" s="85"/>
      <c r="F876" s="85"/>
      <c r="G876" s="85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  <c r="BL876" s="66"/>
      <c r="BM876" s="66"/>
      <c r="BN876" s="66"/>
      <c r="BO876" s="66"/>
      <c r="BP876" s="66"/>
      <c r="BQ876" s="66"/>
      <c r="BR876" s="66"/>
      <c r="BS876" s="66"/>
      <c r="BT876" s="66"/>
      <c r="BU876" s="66"/>
      <c r="BV876" s="66"/>
      <c r="BW876" s="66"/>
      <c r="BX876" s="66"/>
      <c r="BY876" s="66"/>
      <c r="BZ876" s="66"/>
    </row>
    <row r="877" spans="1:78" ht="15" hidden="1" customHeight="1">
      <c r="A877" s="66"/>
      <c r="B877" s="66"/>
      <c r="C877" s="66"/>
      <c r="D877" s="66"/>
      <c r="E877" s="85"/>
      <c r="F877" s="85"/>
      <c r="G877" s="85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  <c r="BL877" s="66"/>
      <c r="BM877" s="66"/>
      <c r="BN877" s="66"/>
      <c r="BO877" s="66"/>
      <c r="BP877" s="66"/>
      <c r="BQ877" s="66"/>
      <c r="BR877" s="66"/>
      <c r="BS877" s="66"/>
      <c r="BT877" s="66"/>
      <c r="BU877" s="66"/>
      <c r="BV877" s="66"/>
      <c r="BW877" s="66"/>
      <c r="BX877" s="66"/>
      <c r="BY877" s="66"/>
      <c r="BZ877" s="66"/>
    </row>
    <row r="878" spans="1:78" ht="15" hidden="1" customHeight="1">
      <c r="A878" s="66"/>
      <c r="B878" s="66"/>
      <c r="C878" s="66"/>
      <c r="D878" s="66"/>
      <c r="E878" s="85"/>
      <c r="F878" s="85"/>
      <c r="G878" s="85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  <c r="BL878" s="66"/>
      <c r="BM878" s="66"/>
      <c r="BN878" s="66"/>
      <c r="BO878" s="66"/>
      <c r="BP878" s="66"/>
      <c r="BQ878" s="66"/>
      <c r="BR878" s="66"/>
      <c r="BS878" s="66"/>
      <c r="BT878" s="66"/>
      <c r="BU878" s="66"/>
      <c r="BV878" s="66"/>
      <c r="BW878" s="66"/>
      <c r="BX878" s="66"/>
      <c r="BY878" s="66"/>
      <c r="BZ878" s="66"/>
    </row>
    <row r="879" spans="1:78" ht="15" hidden="1" customHeight="1">
      <c r="A879" s="66"/>
      <c r="B879" s="66"/>
      <c r="C879" s="66"/>
      <c r="D879" s="66"/>
      <c r="E879" s="85"/>
      <c r="F879" s="85"/>
      <c r="G879" s="85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</row>
    <row r="880" spans="1:78" ht="15" hidden="1" customHeight="1">
      <c r="A880" s="66"/>
      <c r="B880" s="66"/>
      <c r="C880" s="66"/>
      <c r="D880" s="66"/>
      <c r="E880" s="85"/>
      <c r="F880" s="85"/>
      <c r="G880" s="85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</row>
    <row r="881" spans="1:78" ht="15" hidden="1" customHeight="1">
      <c r="A881" s="66"/>
      <c r="B881" s="66"/>
      <c r="C881" s="66"/>
      <c r="D881" s="66"/>
      <c r="E881" s="85"/>
      <c r="F881" s="85"/>
      <c r="G881" s="85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</row>
    <row r="882" spans="1:78" ht="15" hidden="1" customHeight="1">
      <c r="A882" s="66"/>
      <c r="B882" s="66"/>
      <c r="C882" s="66"/>
      <c r="D882" s="66"/>
      <c r="E882" s="85"/>
      <c r="F882" s="85"/>
      <c r="G882" s="85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  <c r="BL882" s="66"/>
      <c r="BM882" s="66"/>
      <c r="BN882" s="66"/>
      <c r="BO882" s="66"/>
      <c r="BP882" s="66"/>
      <c r="BQ882" s="66"/>
      <c r="BR882" s="66"/>
      <c r="BS882" s="66"/>
      <c r="BT882" s="66"/>
      <c r="BU882" s="66"/>
      <c r="BV882" s="66"/>
      <c r="BW882" s="66"/>
      <c r="BX882" s="66"/>
      <c r="BY882" s="66"/>
      <c r="BZ882" s="66"/>
    </row>
    <row r="883" spans="1:78" ht="15" hidden="1" customHeight="1">
      <c r="A883" s="66"/>
      <c r="B883" s="66"/>
      <c r="C883" s="66"/>
      <c r="D883" s="66"/>
      <c r="E883" s="85"/>
      <c r="F883" s="85"/>
      <c r="G883" s="85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  <c r="BL883" s="66"/>
      <c r="BM883" s="66"/>
      <c r="BN883" s="66"/>
      <c r="BO883" s="66"/>
      <c r="BP883" s="66"/>
      <c r="BQ883" s="66"/>
      <c r="BR883" s="66"/>
      <c r="BS883" s="66"/>
      <c r="BT883" s="66"/>
      <c r="BU883" s="66"/>
      <c r="BV883" s="66"/>
      <c r="BW883" s="66"/>
      <c r="BX883" s="66"/>
      <c r="BY883" s="66"/>
      <c r="BZ883" s="66"/>
    </row>
    <row r="884" spans="1:78" ht="15" hidden="1" customHeight="1">
      <c r="A884" s="66"/>
      <c r="B884" s="66"/>
      <c r="C884" s="66"/>
      <c r="D884" s="66"/>
      <c r="E884" s="85"/>
      <c r="F884" s="85"/>
      <c r="G884" s="85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  <c r="BL884" s="66"/>
      <c r="BM884" s="66"/>
      <c r="BN884" s="66"/>
      <c r="BO884" s="66"/>
      <c r="BP884" s="66"/>
      <c r="BQ884" s="66"/>
      <c r="BR884" s="66"/>
      <c r="BS884" s="66"/>
      <c r="BT884" s="66"/>
      <c r="BU884" s="66"/>
      <c r="BV884" s="66"/>
      <c r="BW884" s="66"/>
      <c r="BX884" s="66"/>
      <c r="BY884" s="66"/>
      <c r="BZ884" s="66"/>
    </row>
    <row r="885" spans="1:78" ht="15" hidden="1" customHeight="1">
      <c r="A885" s="66"/>
      <c r="B885" s="66"/>
      <c r="C885" s="66"/>
      <c r="D885" s="66"/>
      <c r="E885" s="85"/>
      <c r="F885" s="85"/>
      <c r="G885" s="85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  <c r="BL885" s="66"/>
      <c r="BM885" s="66"/>
      <c r="BN885" s="66"/>
      <c r="BO885" s="66"/>
      <c r="BP885" s="66"/>
      <c r="BQ885" s="66"/>
      <c r="BR885" s="66"/>
      <c r="BS885" s="66"/>
      <c r="BT885" s="66"/>
      <c r="BU885" s="66"/>
      <c r="BV885" s="66"/>
      <c r="BW885" s="66"/>
      <c r="BX885" s="66"/>
      <c r="BY885" s="66"/>
      <c r="BZ885" s="66"/>
    </row>
    <row r="886" spans="1:78" ht="15" hidden="1" customHeight="1">
      <c r="A886" s="66"/>
      <c r="B886" s="66"/>
      <c r="C886" s="66"/>
      <c r="D886" s="66"/>
      <c r="E886" s="85"/>
      <c r="F886" s="85"/>
      <c r="G886" s="85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  <c r="BL886" s="66"/>
      <c r="BM886" s="66"/>
      <c r="BN886" s="66"/>
      <c r="BO886" s="66"/>
      <c r="BP886" s="66"/>
      <c r="BQ886" s="66"/>
      <c r="BR886" s="66"/>
      <c r="BS886" s="66"/>
      <c r="BT886" s="66"/>
      <c r="BU886" s="66"/>
      <c r="BV886" s="66"/>
      <c r="BW886" s="66"/>
      <c r="BX886" s="66"/>
      <c r="BY886" s="66"/>
      <c r="BZ886" s="66"/>
    </row>
    <row r="887" spans="1:78" ht="15" hidden="1" customHeight="1">
      <c r="A887" s="66"/>
      <c r="B887" s="66"/>
      <c r="C887" s="66"/>
      <c r="D887" s="66"/>
      <c r="E887" s="85"/>
      <c r="F887" s="85"/>
      <c r="G887" s="85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</row>
    <row r="888" spans="1:78" ht="15" hidden="1" customHeight="1">
      <c r="A888" s="66"/>
      <c r="B888" s="66"/>
      <c r="C888" s="66"/>
      <c r="D888" s="66"/>
      <c r="E888" s="85"/>
      <c r="F888" s="85"/>
      <c r="G888" s="85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</row>
    <row r="889" spans="1:78" ht="15" hidden="1" customHeight="1">
      <c r="A889" s="66"/>
      <c r="B889" s="66"/>
      <c r="C889" s="66"/>
      <c r="D889" s="66"/>
      <c r="E889" s="85"/>
      <c r="F889" s="85"/>
      <c r="G889" s="85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  <c r="BL889" s="66"/>
      <c r="BM889" s="66"/>
      <c r="BN889" s="66"/>
      <c r="BO889" s="66"/>
      <c r="BP889" s="66"/>
      <c r="BQ889" s="66"/>
      <c r="BR889" s="66"/>
      <c r="BS889" s="66"/>
      <c r="BT889" s="66"/>
      <c r="BU889" s="66"/>
      <c r="BV889" s="66"/>
      <c r="BW889" s="66"/>
      <c r="BX889" s="66"/>
      <c r="BY889" s="66"/>
      <c r="BZ889" s="66"/>
    </row>
    <row r="890" spans="1:78" ht="15" hidden="1" customHeight="1">
      <c r="A890" s="66"/>
      <c r="B890" s="66"/>
      <c r="C890" s="66"/>
      <c r="D890" s="66"/>
      <c r="E890" s="85"/>
      <c r="F890" s="85"/>
      <c r="G890" s="85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</row>
    <row r="891" spans="1:78" ht="15" hidden="1" customHeight="1">
      <c r="A891" s="66"/>
      <c r="B891" s="66"/>
      <c r="C891" s="66"/>
      <c r="D891" s="66"/>
      <c r="E891" s="85"/>
      <c r="F891" s="85"/>
      <c r="G891" s="85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  <c r="BL891" s="66"/>
      <c r="BM891" s="66"/>
      <c r="BN891" s="66"/>
      <c r="BO891" s="66"/>
      <c r="BP891" s="66"/>
      <c r="BQ891" s="66"/>
      <c r="BR891" s="66"/>
      <c r="BS891" s="66"/>
      <c r="BT891" s="66"/>
      <c r="BU891" s="66"/>
      <c r="BV891" s="66"/>
      <c r="BW891" s="66"/>
      <c r="BX891" s="66"/>
      <c r="BY891" s="66"/>
      <c r="BZ891" s="66"/>
    </row>
    <row r="892" spans="1:78" ht="15" hidden="1" customHeight="1">
      <c r="A892" s="66"/>
      <c r="B892" s="66"/>
      <c r="C892" s="66"/>
      <c r="D892" s="66"/>
      <c r="E892" s="85"/>
      <c r="F892" s="85"/>
      <c r="G892" s="85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  <c r="BL892" s="66"/>
      <c r="BM892" s="66"/>
      <c r="BN892" s="66"/>
      <c r="BO892" s="66"/>
      <c r="BP892" s="66"/>
      <c r="BQ892" s="66"/>
      <c r="BR892" s="66"/>
      <c r="BS892" s="66"/>
      <c r="BT892" s="66"/>
      <c r="BU892" s="66"/>
      <c r="BV892" s="66"/>
      <c r="BW892" s="66"/>
      <c r="BX892" s="66"/>
      <c r="BY892" s="66"/>
      <c r="BZ892" s="66"/>
    </row>
    <row r="893" spans="1:78" ht="15" hidden="1" customHeight="1">
      <c r="A893" s="66"/>
      <c r="B893" s="66"/>
      <c r="C893" s="66"/>
      <c r="D893" s="66"/>
      <c r="E893" s="85"/>
      <c r="F893" s="85"/>
      <c r="G893" s="85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</row>
    <row r="894" spans="1:78" ht="15" hidden="1" customHeight="1">
      <c r="A894" s="66"/>
      <c r="B894" s="66"/>
      <c r="C894" s="66"/>
      <c r="D894" s="66"/>
      <c r="E894" s="85"/>
      <c r="F894" s="85"/>
      <c r="G894" s="85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  <c r="BL894" s="66"/>
      <c r="BM894" s="66"/>
      <c r="BN894" s="66"/>
      <c r="BO894" s="66"/>
      <c r="BP894" s="66"/>
      <c r="BQ894" s="66"/>
      <c r="BR894" s="66"/>
      <c r="BS894" s="66"/>
      <c r="BT894" s="66"/>
      <c r="BU894" s="66"/>
      <c r="BV894" s="66"/>
      <c r="BW894" s="66"/>
      <c r="BX894" s="66"/>
      <c r="BY894" s="66"/>
      <c r="BZ894" s="66"/>
    </row>
    <row r="895" spans="1:78" ht="15" hidden="1" customHeight="1">
      <c r="A895" s="66"/>
      <c r="B895" s="66"/>
      <c r="C895" s="66"/>
      <c r="D895" s="66"/>
      <c r="E895" s="85"/>
      <c r="F895" s="85"/>
      <c r="G895" s="85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  <c r="BL895" s="66"/>
      <c r="BM895" s="66"/>
      <c r="BN895" s="66"/>
      <c r="BO895" s="66"/>
      <c r="BP895" s="66"/>
      <c r="BQ895" s="66"/>
      <c r="BR895" s="66"/>
      <c r="BS895" s="66"/>
      <c r="BT895" s="66"/>
      <c r="BU895" s="66"/>
      <c r="BV895" s="66"/>
      <c r="BW895" s="66"/>
      <c r="BX895" s="66"/>
      <c r="BY895" s="66"/>
      <c r="BZ895" s="66"/>
    </row>
    <row r="896" spans="1:78" ht="15" hidden="1" customHeight="1">
      <c r="A896" s="66"/>
      <c r="B896" s="66"/>
      <c r="C896" s="66"/>
      <c r="D896" s="66"/>
      <c r="E896" s="85"/>
      <c r="F896" s="85"/>
      <c r="G896" s="85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  <c r="BL896" s="66"/>
      <c r="BM896" s="66"/>
      <c r="BN896" s="66"/>
      <c r="BO896" s="66"/>
      <c r="BP896" s="66"/>
      <c r="BQ896" s="66"/>
      <c r="BR896" s="66"/>
      <c r="BS896" s="66"/>
      <c r="BT896" s="66"/>
      <c r="BU896" s="66"/>
      <c r="BV896" s="66"/>
      <c r="BW896" s="66"/>
      <c r="BX896" s="66"/>
      <c r="BY896" s="66"/>
      <c r="BZ896" s="66"/>
    </row>
    <row r="897" spans="1:78" ht="15" hidden="1" customHeight="1">
      <c r="A897" s="66"/>
      <c r="B897" s="66"/>
      <c r="C897" s="66"/>
      <c r="D897" s="66"/>
      <c r="E897" s="85"/>
      <c r="F897" s="85"/>
      <c r="G897" s="85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  <c r="BL897" s="66"/>
      <c r="BM897" s="66"/>
      <c r="BN897" s="66"/>
      <c r="BO897" s="66"/>
      <c r="BP897" s="66"/>
      <c r="BQ897" s="66"/>
      <c r="BR897" s="66"/>
      <c r="BS897" s="66"/>
      <c r="BT897" s="66"/>
      <c r="BU897" s="66"/>
      <c r="BV897" s="66"/>
      <c r="BW897" s="66"/>
      <c r="BX897" s="66"/>
      <c r="BY897" s="66"/>
      <c r="BZ897" s="66"/>
    </row>
    <row r="898" spans="1:78" ht="15" hidden="1" customHeight="1">
      <c r="A898" s="66"/>
      <c r="B898" s="66"/>
      <c r="C898" s="66"/>
      <c r="D898" s="66"/>
      <c r="E898" s="85"/>
      <c r="F898" s="85"/>
      <c r="G898" s="85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  <c r="BL898" s="66"/>
      <c r="BM898" s="66"/>
      <c r="BN898" s="66"/>
      <c r="BO898" s="66"/>
      <c r="BP898" s="66"/>
      <c r="BQ898" s="66"/>
      <c r="BR898" s="66"/>
      <c r="BS898" s="66"/>
      <c r="BT898" s="66"/>
      <c r="BU898" s="66"/>
      <c r="BV898" s="66"/>
      <c r="BW898" s="66"/>
      <c r="BX898" s="66"/>
      <c r="BY898" s="66"/>
      <c r="BZ898" s="66"/>
    </row>
    <row r="899" spans="1:78" ht="15" hidden="1" customHeight="1">
      <c r="A899" s="66"/>
      <c r="B899" s="66"/>
      <c r="C899" s="66"/>
      <c r="D899" s="66"/>
      <c r="E899" s="85"/>
      <c r="F899" s="85"/>
      <c r="G899" s="85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</row>
    <row r="900" spans="1:78" ht="15" hidden="1" customHeight="1">
      <c r="A900" s="66"/>
      <c r="B900" s="66"/>
      <c r="C900" s="66"/>
      <c r="D900" s="66"/>
      <c r="E900" s="85"/>
      <c r="F900" s="85"/>
      <c r="G900" s="85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  <c r="BL900" s="66"/>
      <c r="BM900" s="66"/>
      <c r="BN900" s="66"/>
      <c r="BO900" s="66"/>
      <c r="BP900" s="66"/>
      <c r="BQ900" s="66"/>
      <c r="BR900" s="66"/>
      <c r="BS900" s="66"/>
      <c r="BT900" s="66"/>
      <c r="BU900" s="66"/>
      <c r="BV900" s="66"/>
      <c r="BW900" s="66"/>
      <c r="BX900" s="66"/>
      <c r="BY900" s="66"/>
      <c r="BZ900" s="66"/>
    </row>
    <row r="901" spans="1:78" ht="15" hidden="1" customHeight="1">
      <c r="A901" s="66"/>
      <c r="B901" s="66"/>
      <c r="C901" s="66"/>
      <c r="D901" s="66"/>
      <c r="E901" s="85"/>
      <c r="F901" s="85"/>
      <c r="G901" s="85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  <c r="BL901" s="66"/>
      <c r="BM901" s="66"/>
      <c r="BN901" s="66"/>
      <c r="BO901" s="66"/>
      <c r="BP901" s="66"/>
      <c r="BQ901" s="66"/>
      <c r="BR901" s="66"/>
      <c r="BS901" s="66"/>
      <c r="BT901" s="66"/>
      <c r="BU901" s="66"/>
      <c r="BV901" s="66"/>
      <c r="BW901" s="66"/>
      <c r="BX901" s="66"/>
      <c r="BY901" s="66"/>
      <c r="BZ901" s="66"/>
    </row>
    <row r="902" spans="1:78" ht="15" hidden="1" customHeight="1">
      <c r="A902" s="66"/>
      <c r="B902" s="66"/>
      <c r="C902" s="66"/>
      <c r="D902" s="66"/>
      <c r="E902" s="85"/>
      <c r="F902" s="85"/>
      <c r="G902" s="85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  <c r="BL902" s="66"/>
      <c r="BM902" s="66"/>
      <c r="BN902" s="66"/>
      <c r="BO902" s="66"/>
      <c r="BP902" s="66"/>
      <c r="BQ902" s="66"/>
      <c r="BR902" s="66"/>
      <c r="BS902" s="66"/>
      <c r="BT902" s="66"/>
      <c r="BU902" s="66"/>
      <c r="BV902" s="66"/>
      <c r="BW902" s="66"/>
      <c r="BX902" s="66"/>
      <c r="BY902" s="66"/>
      <c r="BZ902" s="66"/>
    </row>
    <row r="903" spans="1:78" ht="15" hidden="1" customHeight="1">
      <c r="A903" s="66"/>
      <c r="B903" s="66"/>
      <c r="C903" s="66"/>
      <c r="D903" s="66"/>
      <c r="E903" s="85"/>
      <c r="F903" s="85"/>
      <c r="G903" s="85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  <c r="BL903" s="66"/>
      <c r="BM903" s="66"/>
      <c r="BN903" s="66"/>
      <c r="BO903" s="66"/>
      <c r="BP903" s="66"/>
      <c r="BQ903" s="66"/>
      <c r="BR903" s="66"/>
      <c r="BS903" s="66"/>
      <c r="BT903" s="66"/>
      <c r="BU903" s="66"/>
      <c r="BV903" s="66"/>
      <c r="BW903" s="66"/>
      <c r="BX903" s="66"/>
      <c r="BY903" s="66"/>
      <c r="BZ903" s="66"/>
    </row>
    <row r="904" spans="1:78" ht="15" hidden="1" customHeight="1">
      <c r="A904" s="66"/>
      <c r="B904" s="66"/>
      <c r="C904" s="66"/>
      <c r="D904" s="66"/>
      <c r="E904" s="85"/>
      <c r="F904" s="85"/>
      <c r="G904" s="85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  <c r="BL904" s="66"/>
      <c r="BM904" s="66"/>
      <c r="BN904" s="66"/>
      <c r="BO904" s="66"/>
      <c r="BP904" s="66"/>
      <c r="BQ904" s="66"/>
      <c r="BR904" s="66"/>
      <c r="BS904" s="66"/>
      <c r="BT904" s="66"/>
      <c r="BU904" s="66"/>
      <c r="BV904" s="66"/>
      <c r="BW904" s="66"/>
      <c r="BX904" s="66"/>
      <c r="BY904" s="66"/>
      <c r="BZ904" s="66"/>
    </row>
    <row r="905" spans="1:78" ht="15" hidden="1" customHeight="1">
      <c r="A905" s="66"/>
      <c r="B905" s="66"/>
      <c r="C905" s="66"/>
      <c r="D905" s="66"/>
      <c r="E905" s="85"/>
      <c r="F905" s="85"/>
      <c r="G905" s="85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  <c r="BL905" s="66"/>
      <c r="BM905" s="66"/>
      <c r="BN905" s="66"/>
      <c r="BO905" s="66"/>
      <c r="BP905" s="66"/>
      <c r="BQ905" s="66"/>
      <c r="BR905" s="66"/>
      <c r="BS905" s="66"/>
      <c r="BT905" s="66"/>
      <c r="BU905" s="66"/>
      <c r="BV905" s="66"/>
      <c r="BW905" s="66"/>
      <c r="BX905" s="66"/>
      <c r="BY905" s="66"/>
      <c r="BZ905" s="66"/>
    </row>
    <row r="906" spans="1:78" ht="15" hidden="1" customHeight="1">
      <c r="A906" s="66"/>
      <c r="B906" s="66"/>
      <c r="C906" s="66"/>
      <c r="D906" s="66"/>
      <c r="E906" s="85"/>
      <c r="F906" s="85"/>
      <c r="G906" s="85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  <c r="BL906" s="66"/>
      <c r="BM906" s="66"/>
      <c r="BN906" s="66"/>
      <c r="BO906" s="66"/>
      <c r="BP906" s="66"/>
      <c r="BQ906" s="66"/>
      <c r="BR906" s="66"/>
      <c r="BS906" s="66"/>
      <c r="BT906" s="66"/>
      <c r="BU906" s="66"/>
      <c r="BV906" s="66"/>
      <c r="BW906" s="66"/>
      <c r="BX906" s="66"/>
      <c r="BY906" s="66"/>
      <c r="BZ906" s="66"/>
    </row>
    <row r="907" spans="1:78" ht="15" hidden="1" customHeight="1">
      <c r="A907" s="66"/>
      <c r="B907" s="66"/>
      <c r="C907" s="66"/>
      <c r="D907" s="66"/>
      <c r="E907" s="85"/>
      <c r="F907" s="85"/>
      <c r="G907" s="85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  <c r="BL907" s="66"/>
      <c r="BM907" s="66"/>
      <c r="BN907" s="66"/>
      <c r="BO907" s="66"/>
      <c r="BP907" s="66"/>
      <c r="BQ907" s="66"/>
      <c r="BR907" s="66"/>
      <c r="BS907" s="66"/>
      <c r="BT907" s="66"/>
      <c r="BU907" s="66"/>
      <c r="BV907" s="66"/>
      <c r="BW907" s="66"/>
      <c r="BX907" s="66"/>
      <c r="BY907" s="66"/>
      <c r="BZ907" s="66"/>
    </row>
    <row r="908" spans="1:78" ht="15" hidden="1" customHeight="1">
      <c r="A908" s="66"/>
      <c r="B908" s="66"/>
      <c r="C908" s="66"/>
      <c r="D908" s="66"/>
      <c r="E908" s="85"/>
      <c r="F908" s="85"/>
      <c r="G908" s="85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  <c r="BL908" s="66"/>
      <c r="BM908" s="66"/>
      <c r="BN908" s="66"/>
      <c r="BO908" s="66"/>
      <c r="BP908" s="66"/>
      <c r="BQ908" s="66"/>
      <c r="BR908" s="66"/>
      <c r="BS908" s="66"/>
      <c r="BT908" s="66"/>
      <c r="BU908" s="66"/>
      <c r="BV908" s="66"/>
      <c r="BW908" s="66"/>
      <c r="BX908" s="66"/>
      <c r="BY908" s="66"/>
      <c r="BZ908" s="66"/>
    </row>
    <row r="909" spans="1:78" ht="15" hidden="1" customHeight="1">
      <c r="A909" s="66"/>
      <c r="B909" s="66"/>
      <c r="C909" s="66"/>
      <c r="D909" s="66"/>
      <c r="E909" s="85"/>
      <c r="F909" s="85"/>
      <c r="G909" s="85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  <c r="BL909" s="66"/>
      <c r="BM909" s="66"/>
      <c r="BN909" s="66"/>
      <c r="BO909" s="66"/>
      <c r="BP909" s="66"/>
      <c r="BQ909" s="66"/>
      <c r="BR909" s="66"/>
      <c r="BS909" s="66"/>
      <c r="BT909" s="66"/>
      <c r="BU909" s="66"/>
      <c r="BV909" s="66"/>
      <c r="BW909" s="66"/>
      <c r="BX909" s="66"/>
      <c r="BY909" s="66"/>
      <c r="BZ909" s="66"/>
    </row>
    <row r="910" spans="1:78" ht="15" hidden="1" customHeight="1">
      <c r="A910" s="66"/>
      <c r="B910" s="66"/>
      <c r="C910" s="66"/>
      <c r="D910" s="66"/>
      <c r="E910" s="85"/>
      <c r="F910" s="85"/>
      <c r="G910" s="85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  <c r="BL910" s="66"/>
      <c r="BM910" s="66"/>
      <c r="BN910" s="66"/>
      <c r="BO910" s="66"/>
      <c r="BP910" s="66"/>
      <c r="BQ910" s="66"/>
      <c r="BR910" s="66"/>
      <c r="BS910" s="66"/>
      <c r="BT910" s="66"/>
      <c r="BU910" s="66"/>
      <c r="BV910" s="66"/>
      <c r="BW910" s="66"/>
      <c r="BX910" s="66"/>
      <c r="BY910" s="66"/>
      <c r="BZ910" s="66"/>
    </row>
    <row r="911" spans="1:78" ht="15" hidden="1" customHeight="1">
      <c r="A911" s="66"/>
      <c r="B911" s="66"/>
      <c r="C911" s="66"/>
      <c r="D911" s="66"/>
      <c r="E911" s="85"/>
      <c r="F911" s="85"/>
      <c r="G911" s="85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  <c r="BL911" s="66"/>
      <c r="BM911" s="66"/>
      <c r="BN911" s="66"/>
      <c r="BO911" s="66"/>
      <c r="BP911" s="66"/>
      <c r="BQ911" s="66"/>
      <c r="BR911" s="66"/>
      <c r="BS911" s="66"/>
      <c r="BT911" s="66"/>
      <c r="BU911" s="66"/>
      <c r="BV911" s="66"/>
      <c r="BW911" s="66"/>
      <c r="BX911" s="66"/>
      <c r="BY911" s="66"/>
      <c r="BZ911" s="66"/>
    </row>
    <row r="912" spans="1:78" ht="15" hidden="1" customHeight="1">
      <c r="A912" s="66"/>
      <c r="B912" s="66"/>
      <c r="C912" s="66"/>
      <c r="D912" s="66"/>
      <c r="E912" s="85"/>
      <c r="F912" s="85"/>
      <c r="G912" s="85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  <c r="BL912" s="66"/>
      <c r="BM912" s="66"/>
      <c r="BN912" s="66"/>
      <c r="BO912" s="66"/>
      <c r="BP912" s="66"/>
      <c r="BQ912" s="66"/>
      <c r="BR912" s="66"/>
      <c r="BS912" s="66"/>
      <c r="BT912" s="66"/>
      <c r="BU912" s="66"/>
      <c r="BV912" s="66"/>
      <c r="BW912" s="66"/>
      <c r="BX912" s="66"/>
      <c r="BY912" s="66"/>
      <c r="BZ912" s="66"/>
    </row>
    <row r="913" spans="1:78" ht="15" hidden="1" customHeight="1">
      <c r="A913" s="66"/>
      <c r="B913" s="66"/>
      <c r="C913" s="66"/>
      <c r="D913" s="66"/>
      <c r="E913" s="85"/>
      <c r="F913" s="85"/>
      <c r="G913" s="85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  <c r="BL913" s="66"/>
      <c r="BM913" s="66"/>
      <c r="BN913" s="66"/>
      <c r="BO913" s="66"/>
      <c r="BP913" s="66"/>
      <c r="BQ913" s="66"/>
      <c r="BR913" s="66"/>
      <c r="BS913" s="66"/>
      <c r="BT913" s="66"/>
      <c r="BU913" s="66"/>
      <c r="BV913" s="66"/>
      <c r="BW913" s="66"/>
      <c r="BX913" s="66"/>
      <c r="BY913" s="66"/>
      <c r="BZ913" s="66"/>
    </row>
    <row r="914" spans="1:78" ht="15" hidden="1" customHeight="1">
      <c r="A914" s="66"/>
      <c r="B914" s="66"/>
      <c r="C914" s="66"/>
      <c r="D914" s="66"/>
      <c r="E914" s="85"/>
      <c r="F914" s="85"/>
      <c r="G914" s="85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  <c r="BL914" s="66"/>
      <c r="BM914" s="66"/>
      <c r="BN914" s="66"/>
      <c r="BO914" s="66"/>
      <c r="BP914" s="66"/>
      <c r="BQ914" s="66"/>
      <c r="BR914" s="66"/>
      <c r="BS914" s="66"/>
      <c r="BT914" s="66"/>
      <c r="BU914" s="66"/>
      <c r="BV914" s="66"/>
      <c r="BW914" s="66"/>
      <c r="BX914" s="66"/>
      <c r="BY914" s="66"/>
      <c r="BZ914" s="66"/>
    </row>
    <row r="915" spans="1:78" ht="15" hidden="1" customHeight="1">
      <c r="A915" s="66"/>
      <c r="B915" s="66"/>
      <c r="C915" s="66"/>
      <c r="D915" s="66"/>
      <c r="E915" s="85"/>
      <c r="F915" s="85"/>
      <c r="G915" s="85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  <c r="BL915" s="66"/>
      <c r="BM915" s="66"/>
      <c r="BN915" s="66"/>
      <c r="BO915" s="66"/>
      <c r="BP915" s="66"/>
      <c r="BQ915" s="66"/>
      <c r="BR915" s="66"/>
      <c r="BS915" s="66"/>
      <c r="BT915" s="66"/>
      <c r="BU915" s="66"/>
      <c r="BV915" s="66"/>
      <c r="BW915" s="66"/>
      <c r="BX915" s="66"/>
      <c r="BY915" s="66"/>
      <c r="BZ915" s="66"/>
    </row>
    <row r="916" spans="1:78" ht="15" hidden="1" customHeight="1">
      <c r="A916" s="66"/>
      <c r="B916" s="66"/>
      <c r="C916" s="66"/>
      <c r="D916" s="66"/>
      <c r="E916" s="85"/>
      <c r="F916" s="85"/>
      <c r="G916" s="85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  <c r="BL916" s="66"/>
      <c r="BM916" s="66"/>
      <c r="BN916" s="66"/>
      <c r="BO916" s="66"/>
      <c r="BP916" s="66"/>
      <c r="BQ916" s="66"/>
      <c r="BR916" s="66"/>
      <c r="BS916" s="66"/>
      <c r="BT916" s="66"/>
      <c r="BU916" s="66"/>
      <c r="BV916" s="66"/>
      <c r="BW916" s="66"/>
      <c r="BX916" s="66"/>
      <c r="BY916" s="66"/>
      <c r="BZ916" s="66"/>
    </row>
    <row r="917" spans="1:78" ht="15" hidden="1" customHeight="1">
      <c r="A917" s="66"/>
      <c r="B917" s="66"/>
      <c r="C917" s="66"/>
      <c r="D917" s="66"/>
      <c r="E917" s="85"/>
      <c r="F917" s="85"/>
      <c r="G917" s="85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  <c r="BL917" s="66"/>
      <c r="BM917" s="66"/>
      <c r="BN917" s="66"/>
      <c r="BO917" s="66"/>
      <c r="BP917" s="66"/>
      <c r="BQ917" s="66"/>
      <c r="BR917" s="66"/>
      <c r="BS917" s="66"/>
      <c r="BT917" s="66"/>
      <c r="BU917" s="66"/>
      <c r="BV917" s="66"/>
      <c r="BW917" s="66"/>
      <c r="BX917" s="66"/>
      <c r="BY917" s="66"/>
      <c r="BZ917" s="66"/>
    </row>
    <row r="918" spans="1:78" ht="15" hidden="1" customHeight="1">
      <c r="A918" s="66"/>
      <c r="B918" s="66"/>
      <c r="C918" s="66"/>
      <c r="D918" s="66"/>
      <c r="E918" s="85"/>
      <c r="F918" s="85"/>
      <c r="G918" s="85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  <c r="BL918" s="66"/>
      <c r="BM918" s="66"/>
      <c r="BN918" s="66"/>
      <c r="BO918" s="66"/>
      <c r="BP918" s="66"/>
      <c r="BQ918" s="66"/>
      <c r="BR918" s="66"/>
      <c r="BS918" s="66"/>
      <c r="BT918" s="66"/>
      <c r="BU918" s="66"/>
      <c r="BV918" s="66"/>
      <c r="BW918" s="66"/>
      <c r="BX918" s="66"/>
      <c r="BY918" s="66"/>
      <c r="BZ918" s="66"/>
    </row>
    <row r="919" spans="1:78" ht="15" hidden="1" customHeight="1">
      <c r="A919" s="66"/>
      <c r="B919" s="66"/>
      <c r="C919" s="66"/>
      <c r="D919" s="66"/>
      <c r="E919" s="85"/>
      <c r="F919" s="85"/>
      <c r="G919" s="85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  <c r="BL919" s="66"/>
      <c r="BM919" s="66"/>
      <c r="BN919" s="66"/>
      <c r="BO919" s="66"/>
      <c r="BP919" s="66"/>
      <c r="BQ919" s="66"/>
      <c r="BR919" s="66"/>
      <c r="BS919" s="66"/>
      <c r="BT919" s="66"/>
      <c r="BU919" s="66"/>
      <c r="BV919" s="66"/>
      <c r="BW919" s="66"/>
      <c r="BX919" s="66"/>
      <c r="BY919" s="66"/>
      <c r="BZ919" s="66"/>
    </row>
    <row r="920" spans="1:78" ht="15" hidden="1" customHeight="1">
      <c r="A920" s="66"/>
      <c r="B920" s="66"/>
      <c r="C920" s="66"/>
      <c r="D920" s="66"/>
      <c r="E920" s="85"/>
      <c r="F920" s="85"/>
      <c r="G920" s="85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  <c r="BL920" s="66"/>
      <c r="BM920" s="66"/>
      <c r="BN920" s="66"/>
      <c r="BO920" s="66"/>
      <c r="BP920" s="66"/>
      <c r="BQ920" s="66"/>
      <c r="BR920" s="66"/>
      <c r="BS920" s="66"/>
      <c r="BT920" s="66"/>
      <c r="BU920" s="66"/>
      <c r="BV920" s="66"/>
      <c r="BW920" s="66"/>
      <c r="BX920" s="66"/>
      <c r="BY920" s="66"/>
      <c r="BZ920" s="66"/>
    </row>
    <row r="921" spans="1:78" ht="15" hidden="1" customHeight="1">
      <c r="A921" s="66"/>
      <c r="B921" s="66"/>
      <c r="C921" s="66"/>
      <c r="D921" s="66"/>
      <c r="E921" s="85"/>
      <c r="F921" s="85"/>
      <c r="G921" s="85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  <c r="BL921" s="66"/>
      <c r="BM921" s="66"/>
      <c r="BN921" s="66"/>
      <c r="BO921" s="66"/>
      <c r="BP921" s="66"/>
      <c r="BQ921" s="66"/>
      <c r="BR921" s="66"/>
      <c r="BS921" s="66"/>
      <c r="BT921" s="66"/>
      <c r="BU921" s="66"/>
      <c r="BV921" s="66"/>
      <c r="BW921" s="66"/>
      <c r="BX921" s="66"/>
      <c r="BY921" s="66"/>
      <c r="BZ921" s="66"/>
    </row>
    <row r="922" spans="1:78" ht="15" hidden="1" customHeight="1">
      <c r="A922" s="66"/>
      <c r="B922" s="66"/>
      <c r="C922" s="66"/>
      <c r="D922" s="66"/>
      <c r="E922" s="85"/>
      <c r="F922" s="85"/>
      <c r="G922" s="85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  <c r="BL922" s="66"/>
      <c r="BM922" s="66"/>
      <c r="BN922" s="66"/>
      <c r="BO922" s="66"/>
      <c r="BP922" s="66"/>
      <c r="BQ922" s="66"/>
      <c r="BR922" s="66"/>
      <c r="BS922" s="66"/>
      <c r="BT922" s="66"/>
      <c r="BU922" s="66"/>
      <c r="BV922" s="66"/>
      <c r="BW922" s="66"/>
      <c r="BX922" s="66"/>
      <c r="BY922" s="66"/>
      <c r="BZ922" s="66"/>
    </row>
    <row r="923" spans="1:78" ht="15" hidden="1" customHeight="1">
      <c r="A923" s="66"/>
      <c r="B923" s="66"/>
      <c r="C923" s="66"/>
      <c r="D923" s="66"/>
      <c r="E923" s="85"/>
      <c r="F923" s="85"/>
      <c r="G923" s="85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  <c r="BL923" s="66"/>
      <c r="BM923" s="66"/>
      <c r="BN923" s="66"/>
      <c r="BO923" s="66"/>
      <c r="BP923" s="66"/>
      <c r="BQ923" s="66"/>
      <c r="BR923" s="66"/>
      <c r="BS923" s="66"/>
      <c r="BT923" s="66"/>
      <c r="BU923" s="66"/>
      <c r="BV923" s="66"/>
      <c r="BW923" s="66"/>
      <c r="BX923" s="66"/>
      <c r="BY923" s="66"/>
      <c r="BZ923" s="66"/>
    </row>
    <row r="924" spans="1:78" ht="15" hidden="1" customHeight="1">
      <c r="A924" s="66"/>
      <c r="B924" s="66"/>
      <c r="C924" s="66"/>
      <c r="D924" s="66"/>
      <c r="E924" s="85"/>
      <c r="F924" s="85"/>
      <c r="G924" s="85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  <c r="BL924" s="66"/>
      <c r="BM924" s="66"/>
      <c r="BN924" s="66"/>
      <c r="BO924" s="66"/>
      <c r="BP924" s="66"/>
      <c r="BQ924" s="66"/>
      <c r="BR924" s="66"/>
      <c r="BS924" s="66"/>
      <c r="BT924" s="66"/>
      <c r="BU924" s="66"/>
      <c r="BV924" s="66"/>
      <c r="BW924" s="66"/>
      <c r="BX924" s="66"/>
      <c r="BY924" s="66"/>
      <c r="BZ924" s="66"/>
    </row>
    <row r="925" spans="1:78" ht="15" hidden="1" customHeight="1">
      <c r="A925" s="66"/>
      <c r="B925" s="66"/>
      <c r="C925" s="66"/>
      <c r="D925" s="66"/>
      <c r="E925" s="85"/>
      <c r="F925" s="85"/>
      <c r="G925" s="85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  <c r="BL925" s="66"/>
      <c r="BM925" s="66"/>
      <c r="BN925" s="66"/>
      <c r="BO925" s="66"/>
      <c r="BP925" s="66"/>
      <c r="BQ925" s="66"/>
      <c r="BR925" s="66"/>
      <c r="BS925" s="66"/>
      <c r="BT925" s="66"/>
      <c r="BU925" s="66"/>
      <c r="BV925" s="66"/>
      <c r="BW925" s="66"/>
      <c r="BX925" s="66"/>
      <c r="BY925" s="66"/>
      <c r="BZ925" s="66"/>
    </row>
    <row r="926" spans="1:78" ht="15" hidden="1" customHeight="1">
      <c r="A926" s="66"/>
      <c r="B926" s="66"/>
      <c r="C926" s="66"/>
      <c r="D926" s="66"/>
      <c r="E926" s="85"/>
      <c r="F926" s="85"/>
      <c r="G926" s="85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  <c r="BL926" s="66"/>
      <c r="BM926" s="66"/>
      <c r="BN926" s="66"/>
      <c r="BO926" s="66"/>
      <c r="BP926" s="66"/>
      <c r="BQ926" s="66"/>
      <c r="BR926" s="66"/>
      <c r="BS926" s="66"/>
      <c r="BT926" s="66"/>
      <c r="BU926" s="66"/>
      <c r="BV926" s="66"/>
      <c r="BW926" s="66"/>
      <c r="BX926" s="66"/>
      <c r="BY926" s="66"/>
      <c r="BZ926" s="66"/>
    </row>
    <row r="927" spans="1:78" ht="15" hidden="1" customHeight="1">
      <c r="A927" s="66"/>
      <c r="B927" s="66"/>
      <c r="C927" s="66"/>
      <c r="D927" s="66"/>
      <c r="E927" s="85"/>
      <c r="F927" s="85"/>
      <c r="G927" s="85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  <c r="BL927" s="66"/>
      <c r="BM927" s="66"/>
      <c r="BN927" s="66"/>
      <c r="BO927" s="66"/>
      <c r="BP927" s="66"/>
      <c r="BQ927" s="66"/>
      <c r="BR927" s="66"/>
      <c r="BS927" s="66"/>
      <c r="BT927" s="66"/>
      <c r="BU927" s="66"/>
      <c r="BV927" s="66"/>
      <c r="BW927" s="66"/>
      <c r="BX927" s="66"/>
      <c r="BY927" s="66"/>
      <c r="BZ927" s="66"/>
    </row>
    <row r="928" spans="1:78" ht="15" hidden="1" customHeight="1">
      <c r="A928" s="66"/>
      <c r="B928" s="66"/>
      <c r="C928" s="66"/>
      <c r="D928" s="66"/>
      <c r="E928" s="85"/>
      <c r="F928" s="85"/>
      <c r="G928" s="85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  <c r="BL928" s="66"/>
      <c r="BM928" s="66"/>
      <c r="BN928" s="66"/>
      <c r="BO928" s="66"/>
      <c r="BP928" s="66"/>
      <c r="BQ928" s="66"/>
      <c r="BR928" s="66"/>
      <c r="BS928" s="66"/>
      <c r="BT928" s="66"/>
      <c r="BU928" s="66"/>
      <c r="BV928" s="66"/>
      <c r="BW928" s="66"/>
      <c r="BX928" s="66"/>
      <c r="BY928" s="66"/>
      <c r="BZ928" s="66"/>
    </row>
    <row r="929" spans="1:78" ht="15" hidden="1" customHeight="1">
      <c r="A929" s="66"/>
      <c r="B929" s="66"/>
      <c r="C929" s="66"/>
      <c r="D929" s="66"/>
      <c r="E929" s="85"/>
      <c r="F929" s="85"/>
      <c r="G929" s="85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  <c r="BL929" s="66"/>
      <c r="BM929" s="66"/>
      <c r="BN929" s="66"/>
      <c r="BO929" s="66"/>
      <c r="BP929" s="66"/>
      <c r="BQ929" s="66"/>
      <c r="BR929" s="66"/>
      <c r="BS929" s="66"/>
      <c r="BT929" s="66"/>
      <c r="BU929" s="66"/>
      <c r="BV929" s="66"/>
      <c r="BW929" s="66"/>
      <c r="BX929" s="66"/>
      <c r="BY929" s="66"/>
      <c r="BZ929" s="66"/>
    </row>
    <row r="930" spans="1:78" ht="15" hidden="1" customHeight="1">
      <c r="A930" s="66"/>
      <c r="B930" s="66"/>
      <c r="C930" s="66"/>
      <c r="D930" s="66"/>
      <c r="E930" s="85"/>
      <c r="F930" s="85"/>
      <c r="G930" s="85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  <c r="BL930" s="66"/>
      <c r="BM930" s="66"/>
      <c r="BN930" s="66"/>
      <c r="BO930" s="66"/>
      <c r="BP930" s="66"/>
      <c r="BQ930" s="66"/>
      <c r="BR930" s="66"/>
      <c r="BS930" s="66"/>
      <c r="BT930" s="66"/>
      <c r="BU930" s="66"/>
      <c r="BV930" s="66"/>
      <c r="BW930" s="66"/>
      <c r="BX930" s="66"/>
      <c r="BY930" s="66"/>
      <c r="BZ930" s="66"/>
    </row>
    <row r="931" spans="1:78" ht="15" hidden="1" customHeight="1">
      <c r="A931" s="66"/>
      <c r="B931" s="66"/>
      <c r="C931" s="66"/>
      <c r="D931" s="66"/>
      <c r="E931" s="85"/>
      <c r="F931" s="85"/>
      <c r="G931" s="85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  <c r="BL931" s="66"/>
      <c r="BM931" s="66"/>
      <c r="BN931" s="66"/>
      <c r="BO931" s="66"/>
      <c r="BP931" s="66"/>
      <c r="BQ931" s="66"/>
      <c r="BR931" s="66"/>
      <c r="BS931" s="66"/>
      <c r="BT931" s="66"/>
      <c r="BU931" s="66"/>
      <c r="BV931" s="66"/>
      <c r="BW931" s="66"/>
      <c r="BX931" s="66"/>
      <c r="BY931" s="66"/>
      <c r="BZ931" s="66"/>
    </row>
    <row r="932" spans="1:78" ht="15" hidden="1" customHeight="1">
      <c r="A932" s="66"/>
      <c r="B932" s="66"/>
      <c r="C932" s="66"/>
      <c r="D932" s="66"/>
      <c r="E932" s="85"/>
      <c r="F932" s="85"/>
      <c r="G932" s="85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</row>
    <row r="933" spans="1:78" ht="15" hidden="1" customHeight="1">
      <c r="A933" s="66"/>
      <c r="B933" s="66"/>
      <c r="C933" s="66"/>
      <c r="D933" s="66"/>
      <c r="E933" s="85"/>
      <c r="F933" s="85"/>
      <c r="G933" s="85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  <c r="BL933" s="66"/>
      <c r="BM933" s="66"/>
      <c r="BN933" s="66"/>
      <c r="BO933" s="66"/>
      <c r="BP933" s="66"/>
      <c r="BQ933" s="66"/>
      <c r="BR933" s="66"/>
      <c r="BS933" s="66"/>
      <c r="BT933" s="66"/>
      <c r="BU933" s="66"/>
      <c r="BV933" s="66"/>
      <c r="BW933" s="66"/>
      <c r="BX933" s="66"/>
      <c r="BY933" s="66"/>
      <c r="BZ933" s="66"/>
    </row>
    <row r="934" spans="1:78" ht="15" hidden="1" customHeight="1">
      <c r="A934" s="66"/>
      <c r="B934" s="66"/>
      <c r="C934" s="66"/>
      <c r="D934" s="66"/>
      <c r="E934" s="85"/>
      <c r="F934" s="85"/>
      <c r="G934" s="85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  <c r="BL934" s="66"/>
      <c r="BM934" s="66"/>
      <c r="BN934" s="66"/>
      <c r="BO934" s="66"/>
      <c r="BP934" s="66"/>
      <c r="BQ934" s="66"/>
      <c r="BR934" s="66"/>
      <c r="BS934" s="66"/>
      <c r="BT934" s="66"/>
      <c r="BU934" s="66"/>
      <c r="BV934" s="66"/>
      <c r="BW934" s="66"/>
      <c r="BX934" s="66"/>
      <c r="BY934" s="66"/>
      <c r="BZ934" s="66"/>
    </row>
    <row r="935" spans="1:78" ht="15" hidden="1" customHeight="1">
      <c r="A935" s="66"/>
      <c r="B935" s="66"/>
      <c r="C935" s="66"/>
      <c r="D935" s="66"/>
      <c r="E935" s="85"/>
      <c r="F935" s="85"/>
      <c r="G935" s="85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  <c r="BL935" s="66"/>
      <c r="BM935" s="66"/>
      <c r="BN935" s="66"/>
      <c r="BO935" s="66"/>
      <c r="BP935" s="66"/>
      <c r="BQ935" s="66"/>
      <c r="BR935" s="66"/>
      <c r="BS935" s="66"/>
      <c r="BT935" s="66"/>
      <c r="BU935" s="66"/>
      <c r="BV935" s="66"/>
      <c r="BW935" s="66"/>
      <c r="BX935" s="66"/>
      <c r="BY935" s="66"/>
      <c r="BZ935" s="66"/>
    </row>
    <row r="936" spans="1:78" ht="15" hidden="1" customHeight="1">
      <c r="A936" s="66"/>
      <c r="B936" s="66"/>
      <c r="C936" s="66"/>
      <c r="D936" s="66"/>
      <c r="E936" s="85"/>
      <c r="F936" s="85"/>
      <c r="G936" s="85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  <c r="BL936" s="66"/>
      <c r="BM936" s="66"/>
      <c r="BN936" s="66"/>
      <c r="BO936" s="66"/>
      <c r="BP936" s="66"/>
      <c r="BQ936" s="66"/>
      <c r="BR936" s="66"/>
      <c r="BS936" s="66"/>
      <c r="BT936" s="66"/>
      <c r="BU936" s="66"/>
      <c r="BV936" s="66"/>
      <c r="BW936" s="66"/>
      <c r="BX936" s="66"/>
      <c r="BY936" s="66"/>
      <c r="BZ936" s="66"/>
    </row>
    <row r="937" spans="1:78" ht="15" hidden="1" customHeight="1">
      <c r="A937" s="66"/>
      <c r="B937" s="66"/>
      <c r="C937" s="66"/>
      <c r="D937" s="66"/>
      <c r="E937" s="85"/>
      <c r="F937" s="85"/>
      <c r="G937" s="85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</row>
    <row r="938" spans="1:78" ht="15" hidden="1" customHeight="1">
      <c r="A938" s="66"/>
      <c r="B938" s="66"/>
      <c r="C938" s="66"/>
      <c r="D938" s="66"/>
      <c r="E938" s="85"/>
      <c r="F938" s="85"/>
      <c r="G938" s="85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  <c r="BL938" s="66"/>
      <c r="BM938" s="66"/>
      <c r="BN938" s="66"/>
      <c r="BO938" s="66"/>
      <c r="BP938" s="66"/>
      <c r="BQ938" s="66"/>
      <c r="BR938" s="66"/>
      <c r="BS938" s="66"/>
      <c r="BT938" s="66"/>
      <c r="BU938" s="66"/>
      <c r="BV938" s="66"/>
      <c r="BW938" s="66"/>
      <c r="BX938" s="66"/>
      <c r="BY938" s="66"/>
      <c r="BZ938" s="66"/>
    </row>
    <row r="939" spans="1:78" ht="15" hidden="1" customHeight="1">
      <c r="A939" s="66"/>
      <c r="B939" s="66"/>
      <c r="C939" s="66"/>
      <c r="D939" s="66"/>
      <c r="E939" s="85"/>
      <c r="F939" s="85"/>
      <c r="G939" s="85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  <c r="BL939" s="66"/>
      <c r="BM939" s="66"/>
      <c r="BN939" s="66"/>
      <c r="BO939" s="66"/>
      <c r="BP939" s="66"/>
      <c r="BQ939" s="66"/>
      <c r="BR939" s="66"/>
      <c r="BS939" s="66"/>
      <c r="BT939" s="66"/>
      <c r="BU939" s="66"/>
      <c r="BV939" s="66"/>
      <c r="BW939" s="66"/>
      <c r="BX939" s="66"/>
      <c r="BY939" s="66"/>
      <c r="BZ939" s="66"/>
    </row>
    <row r="940" spans="1:78" ht="15" hidden="1" customHeight="1">
      <c r="A940" s="66"/>
      <c r="B940" s="66"/>
      <c r="C940" s="66"/>
      <c r="D940" s="66"/>
      <c r="E940" s="85"/>
      <c r="F940" s="85"/>
      <c r="G940" s="85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  <c r="BL940" s="66"/>
      <c r="BM940" s="66"/>
      <c r="BN940" s="66"/>
      <c r="BO940" s="66"/>
      <c r="BP940" s="66"/>
      <c r="BQ940" s="66"/>
      <c r="BR940" s="66"/>
      <c r="BS940" s="66"/>
      <c r="BT940" s="66"/>
      <c r="BU940" s="66"/>
      <c r="BV940" s="66"/>
      <c r="BW940" s="66"/>
      <c r="BX940" s="66"/>
      <c r="BY940" s="66"/>
      <c r="BZ940" s="66"/>
    </row>
    <row r="941" spans="1:78" ht="15" hidden="1" customHeight="1">
      <c r="A941" s="66"/>
      <c r="B941" s="66"/>
      <c r="C941" s="66"/>
      <c r="D941" s="66"/>
      <c r="E941" s="85"/>
      <c r="F941" s="85"/>
      <c r="G941" s="85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  <c r="BW941" s="66"/>
      <c r="BX941" s="66"/>
      <c r="BY941" s="66"/>
      <c r="BZ941" s="66"/>
    </row>
    <row r="942" spans="1:78" ht="15" hidden="1" customHeight="1">
      <c r="A942" s="66"/>
      <c r="B942" s="66"/>
      <c r="C942" s="66"/>
      <c r="D942" s="66"/>
      <c r="E942" s="85"/>
      <c r="F942" s="85"/>
      <c r="G942" s="85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  <c r="BL942" s="66"/>
      <c r="BM942" s="66"/>
      <c r="BN942" s="66"/>
      <c r="BO942" s="66"/>
      <c r="BP942" s="66"/>
      <c r="BQ942" s="66"/>
      <c r="BR942" s="66"/>
      <c r="BS942" s="66"/>
      <c r="BT942" s="66"/>
      <c r="BU942" s="66"/>
      <c r="BV942" s="66"/>
      <c r="BW942" s="66"/>
      <c r="BX942" s="66"/>
      <c r="BY942" s="66"/>
      <c r="BZ942" s="66"/>
    </row>
    <row r="943" spans="1:78" ht="15" hidden="1" customHeight="1">
      <c r="A943" s="66"/>
      <c r="B943" s="66"/>
      <c r="C943" s="66"/>
      <c r="D943" s="66"/>
      <c r="E943" s="85"/>
      <c r="F943" s="85"/>
      <c r="G943" s="85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  <c r="BL943" s="66"/>
      <c r="BM943" s="66"/>
      <c r="BN943" s="66"/>
      <c r="BO943" s="66"/>
      <c r="BP943" s="66"/>
      <c r="BQ943" s="66"/>
      <c r="BR943" s="66"/>
      <c r="BS943" s="66"/>
      <c r="BT943" s="66"/>
      <c r="BU943" s="66"/>
      <c r="BV943" s="66"/>
      <c r="BW943" s="66"/>
      <c r="BX943" s="66"/>
      <c r="BY943" s="66"/>
      <c r="BZ943" s="66"/>
    </row>
    <row r="944" spans="1:78" ht="15" hidden="1" customHeight="1">
      <c r="A944" s="66"/>
      <c r="B944" s="66"/>
      <c r="C944" s="66"/>
      <c r="D944" s="66"/>
      <c r="E944" s="85"/>
      <c r="F944" s="85"/>
      <c r="G944" s="85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  <c r="BL944" s="66"/>
      <c r="BM944" s="66"/>
      <c r="BN944" s="66"/>
      <c r="BO944" s="66"/>
      <c r="BP944" s="66"/>
      <c r="BQ944" s="66"/>
      <c r="BR944" s="66"/>
      <c r="BS944" s="66"/>
      <c r="BT944" s="66"/>
      <c r="BU944" s="66"/>
      <c r="BV944" s="66"/>
      <c r="BW944" s="66"/>
      <c r="BX944" s="66"/>
      <c r="BY944" s="66"/>
      <c r="BZ944" s="66"/>
    </row>
    <row r="945" spans="1:78" ht="15" hidden="1" customHeight="1">
      <c r="A945" s="66"/>
      <c r="B945" s="66"/>
      <c r="C945" s="66"/>
      <c r="D945" s="66"/>
      <c r="E945" s="85"/>
      <c r="F945" s="85"/>
      <c r="G945" s="85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  <c r="BL945" s="66"/>
      <c r="BM945" s="66"/>
      <c r="BN945" s="66"/>
      <c r="BO945" s="66"/>
      <c r="BP945" s="66"/>
      <c r="BQ945" s="66"/>
      <c r="BR945" s="66"/>
      <c r="BS945" s="66"/>
      <c r="BT945" s="66"/>
      <c r="BU945" s="66"/>
      <c r="BV945" s="66"/>
      <c r="BW945" s="66"/>
      <c r="BX945" s="66"/>
      <c r="BY945" s="66"/>
      <c r="BZ945" s="66"/>
    </row>
    <row r="946" spans="1:78" ht="15" hidden="1" customHeight="1">
      <c r="A946" s="66"/>
      <c r="B946" s="66"/>
      <c r="C946" s="66"/>
      <c r="D946" s="66"/>
      <c r="E946" s="85"/>
      <c r="F946" s="85"/>
      <c r="G946" s="85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  <c r="BL946" s="66"/>
      <c r="BM946" s="66"/>
      <c r="BN946" s="66"/>
      <c r="BO946" s="66"/>
      <c r="BP946" s="66"/>
      <c r="BQ946" s="66"/>
      <c r="BR946" s="66"/>
      <c r="BS946" s="66"/>
      <c r="BT946" s="66"/>
      <c r="BU946" s="66"/>
      <c r="BV946" s="66"/>
      <c r="BW946" s="66"/>
      <c r="BX946" s="66"/>
      <c r="BY946" s="66"/>
      <c r="BZ946" s="66"/>
    </row>
    <row r="947" spans="1:78" ht="15" hidden="1" customHeight="1">
      <c r="A947" s="66"/>
      <c r="B947" s="66"/>
      <c r="C947" s="66"/>
      <c r="D947" s="66"/>
      <c r="E947" s="85"/>
      <c r="F947" s="85"/>
      <c r="G947" s="85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</row>
    <row r="948" spans="1:78" ht="15" hidden="1" customHeight="1">
      <c r="A948" s="66"/>
      <c r="B948" s="66"/>
      <c r="C948" s="66"/>
      <c r="D948" s="66"/>
      <c r="E948" s="85"/>
      <c r="F948" s="85"/>
      <c r="G948" s="85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  <c r="BL948" s="66"/>
      <c r="BM948" s="66"/>
      <c r="BN948" s="66"/>
      <c r="BO948" s="66"/>
      <c r="BP948" s="66"/>
      <c r="BQ948" s="66"/>
      <c r="BR948" s="66"/>
      <c r="BS948" s="66"/>
      <c r="BT948" s="66"/>
      <c r="BU948" s="66"/>
      <c r="BV948" s="66"/>
      <c r="BW948" s="66"/>
      <c r="BX948" s="66"/>
      <c r="BY948" s="66"/>
      <c r="BZ948" s="66"/>
    </row>
    <row r="949" spans="1:78" ht="15" hidden="1" customHeight="1">
      <c r="A949" s="66"/>
      <c r="B949" s="66"/>
      <c r="C949" s="66"/>
      <c r="D949" s="66"/>
      <c r="E949" s="85"/>
      <c r="F949" s="85"/>
      <c r="G949" s="85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  <c r="BL949" s="66"/>
      <c r="BM949" s="66"/>
      <c r="BN949" s="66"/>
      <c r="BO949" s="66"/>
      <c r="BP949" s="66"/>
      <c r="BQ949" s="66"/>
      <c r="BR949" s="66"/>
      <c r="BS949" s="66"/>
      <c r="BT949" s="66"/>
      <c r="BU949" s="66"/>
      <c r="BV949" s="66"/>
      <c r="BW949" s="66"/>
      <c r="BX949" s="66"/>
      <c r="BY949" s="66"/>
      <c r="BZ949" s="66"/>
    </row>
    <row r="950" spans="1:78" ht="15" hidden="1" customHeight="1">
      <c r="A950" s="66"/>
      <c r="B950" s="66"/>
      <c r="C950" s="66"/>
      <c r="D950" s="66"/>
      <c r="E950" s="85"/>
      <c r="F950" s="85"/>
      <c r="G950" s="85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  <c r="BL950" s="66"/>
      <c r="BM950" s="66"/>
      <c r="BN950" s="66"/>
      <c r="BO950" s="66"/>
      <c r="BP950" s="66"/>
      <c r="BQ950" s="66"/>
      <c r="BR950" s="66"/>
      <c r="BS950" s="66"/>
      <c r="BT950" s="66"/>
      <c r="BU950" s="66"/>
      <c r="BV950" s="66"/>
      <c r="BW950" s="66"/>
      <c r="BX950" s="66"/>
      <c r="BY950" s="66"/>
      <c r="BZ950" s="66"/>
    </row>
    <row r="951" spans="1:78" ht="15" hidden="1" customHeight="1">
      <c r="A951" s="66"/>
      <c r="B951" s="66"/>
      <c r="C951" s="66"/>
      <c r="D951" s="66"/>
      <c r="E951" s="85"/>
      <c r="F951" s="85"/>
      <c r="G951" s="85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</row>
    <row r="952" spans="1:78" ht="15" hidden="1" customHeight="1">
      <c r="A952" s="66"/>
      <c r="B952" s="66"/>
      <c r="C952" s="66"/>
      <c r="D952" s="66"/>
      <c r="E952" s="85"/>
      <c r="F952" s="85"/>
      <c r="G952" s="85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  <c r="BL952" s="66"/>
      <c r="BM952" s="66"/>
      <c r="BN952" s="66"/>
      <c r="BO952" s="66"/>
      <c r="BP952" s="66"/>
      <c r="BQ952" s="66"/>
      <c r="BR952" s="66"/>
      <c r="BS952" s="66"/>
      <c r="BT952" s="66"/>
      <c r="BU952" s="66"/>
      <c r="BV952" s="66"/>
      <c r="BW952" s="66"/>
      <c r="BX952" s="66"/>
      <c r="BY952" s="66"/>
      <c r="BZ952" s="66"/>
    </row>
    <row r="953" spans="1:78" ht="15" hidden="1" customHeight="1">
      <c r="A953" s="66"/>
      <c r="B953" s="66"/>
      <c r="C953" s="66"/>
      <c r="D953" s="66"/>
      <c r="E953" s="85"/>
      <c r="F953" s="85"/>
      <c r="G953" s="85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  <c r="BL953" s="66"/>
      <c r="BM953" s="66"/>
      <c r="BN953" s="66"/>
      <c r="BO953" s="66"/>
      <c r="BP953" s="66"/>
      <c r="BQ953" s="66"/>
      <c r="BR953" s="66"/>
      <c r="BS953" s="66"/>
      <c r="BT953" s="66"/>
      <c r="BU953" s="66"/>
      <c r="BV953" s="66"/>
      <c r="BW953" s="66"/>
      <c r="BX953" s="66"/>
      <c r="BY953" s="66"/>
      <c r="BZ953" s="66"/>
    </row>
    <row r="954" spans="1:78" ht="15" hidden="1" customHeight="1">
      <c r="A954" s="66"/>
      <c r="B954" s="66"/>
      <c r="C954" s="66"/>
      <c r="D954" s="66"/>
      <c r="E954" s="85"/>
      <c r="F954" s="85"/>
      <c r="G954" s="85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  <c r="BL954" s="66"/>
      <c r="BM954" s="66"/>
      <c r="BN954" s="66"/>
      <c r="BO954" s="66"/>
      <c r="BP954" s="66"/>
      <c r="BQ954" s="66"/>
      <c r="BR954" s="66"/>
      <c r="BS954" s="66"/>
      <c r="BT954" s="66"/>
      <c r="BU954" s="66"/>
      <c r="BV954" s="66"/>
      <c r="BW954" s="66"/>
      <c r="BX954" s="66"/>
      <c r="BY954" s="66"/>
      <c r="BZ954" s="66"/>
    </row>
    <row r="955" spans="1:78" ht="15" hidden="1" customHeight="1">
      <c r="A955" s="66"/>
      <c r="B955" s="66"/>
      <c r="C955" s="66"/>
      <c r="D955" s="66"/>
      <c r="E955" s="85"/>
      <c r="F955" s="85"/>
      <c r="G955" s="85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</row>
    <row r="956" spans="1:78" ht="15" hidden="1" customHeight="1">
      <c r="A956" s="66"/>
      <c r="B956" s="66"/>
      <c r="C956" s="66"/>
      <c r="D956" s="66"/>
      <c r="E956" s="85"/>
      <c r="F956" s="85"/>
      <c r="G956" s="85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  <c r="BW956" s="66"/>
      <c r="BX956" s="66"/>
      <c r="BY956" s="66"/>
      <c r="BZ956" s="66"/>
    </row>
    <row r="957" spans="1:78" ht="15" hidden="1" customHeight="1">
      <c r="A957" s="66"/>
      <c r="B957" s="66"/>
      <c r="C957" s="66"/>
      <c r="D957" s="66"/>
      <c r="E957" s="85"/>
      <c r="F957" s="85"/>
      <c r="G957" s="85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  <c r="BW957" s="66"/>
      <c r="BX957" s="66"/>
      <c r="BY957" s="66"/>
      <c r="BZ957" s="66"/>
    </row>
    <row r="958" spans="1:78" ht="15" hidden="1" customHeight="1">
      <c r="A958" s="66"/>
      <c r="B958" s="66"/>
      <c r="C958" s="66"/>
      <c r="D958" s="66"/>
      <c r="E958" s="85"/>
      <c r="F958" s="85"/>
      <c r="G958" s="85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  <c r="BL958" s="66"/>
      <c r="BM958" s="66"/>
      <c r="BN958" s="66"/>
      <c r="BO958" s="66"/>
      <c r="BP958" s="66"/>
      <c r="BQ958" s="66"/>
      <c r="BR958" s="66"/>
      <c r="BS958" s="66"/>
      <c r="BT958" s="66"/>
      <c r="BU958" s="66"/>
      <c r="BV958" s="66"/>
      <c r="BW958" s="66"/>
      <c r="BX958" s="66"/>
      <c r="BY958" s="66"/>
      <c r="BZ958" s="66"/>
    </row>
    <row r="959" spans="1:78" ht="15" hidden="1" customHeight="1">
      <c r="A959" s="66"/>
      <c r="B959" s="66"/>
      <c r="C959" s="66"/>
      <c r="D959" s="66"/>
      <c r="E959" s="85"/>
      <c r="F959" s="85"/>
      <c r="G959" s="85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  <c r="BL959" s="66"/>
      <c r="BM959" s="66"/>
      <c r="BN959" s="66"/>
      <c r="BO959" s="66"/>
      <c r="BP959" s="66"/>
      <c r="BQ959" s="66"/>
      <c r="BR959" s="66"/>
      <c r="BS959" s="66"/>
      <c r="BT959" s="66"/>
      <c r="BU959" s="66"/>
      <c r="BV959" s="66"/>
      <c r="BW959" s="66"/>
      <c r="BX959" s="66"/>
      <c r="BY959" s="66"/>
      <c r="BZ959" s="66"/>
    </row>
    <row r="960" spans="1:78" ht="15" hidden="1" customHeight="1">
      <c r="A960" s="66"/>
      <c r="B960" s="66"/>
      <c r="C960" s="66"/>
      <c r="D960" s="66"/>
      <c r="E960" s="85"/>
      <c r="F960" s="85"/>
      <c r="G960" s="85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  <c r="BL960" s="66"/>
      <c r="BM960" s="66"/>
      <c r="BN960" s="66"/>
      <c r="BO960" s="66"/>
      <c r="BP960" s="66"/>
      <c r="BQ960" s="66"/>
      <c r="BR960" s="66"/>
      <c r="BS960" s="66"/>
      <c r="BT960" s="66"/>
      <c r="BU960" s="66"/>
      <c r="BV960" s="66"/>
      <c r="BW960" s="66"/>
      <c r="BX960" s="66"/>
      <c r="BY960" s="66"/>
      <c r="BZ960" s="66"/>
    </row>
    <row r="961" spans="1:78" ht="15" hidden="1" customHeight="1">
      <c r="A961" s="66"/>
      <c r="B961" s="66"/>
      <c r="C961" s="66"/>
      <c r="D961" s="66"/>
      <c r="E961" s="85"/>
      <c r="F961" s="85"/>
      <c r="G961" s="85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  <c r="BL961" s="66"/>
      <c r="BM961" s="66"/>
      <c r="BN961" s="66"/>
      <c r="BO961" s="66"/>
      <c r="BP961" s="66"/>
      <c r="BQ961" s="66"/>
      <c r="BR961" s="66"/>
      <c r="BS961" s="66"/>
      <c r="BT961" s="66"/>
      <c r="BU961" s="66"/>
      <c r="BV961" s="66"/>
      <c r="BW961" s="66"/>
      <c r="BX961" s="66"/>
      <c r="BY961" s="66"/>
      <c r="BZ961" s="66"/>
    </row>
    <row r="962" spans="1:78" ht="15" hidden="1" customHeight="1">
      <c r="A962" s="66"/>
      <c r="B962" s="66"/>
      <c r="C962" s="66"/>
      <c r="D962" s="66"/>
      <c r="E962" s="85"/>
      <c r="F962" s="85"/>
      <c r="G962" s="85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  <c r="BL962" s="66"/>
      <c r="BM962" s="66"/>
      <c r="BN962" s="66"/>
      <c r="BO962" s="66"/>
      <c r="BP962" s="66"/>
      <c r="BQ962" s="66"/>
      <c r="BR962" s="66"/>
      <c r="BS962" s="66"/>
      <c r="BT962" s="66"/>
      <c r="BU962" s="66"/>
      <c r="BV962" s="66"/>
      <c r="BW962" s="66"/>
      <c r="BX962" s="66"/>
      <c r="BY962" s="66"/>
      <c r="BZ962" s="66"/>
    </row>
    <row r="963" spans="1:78" ht="15" hidden="1" customHeight="1">
      <c r="A963" s="66"/>
      <c r="B963" s="66"/>
      <c r="C963" s="66"/>
      <c r="D963" s="66"/>
      <c r="E963" s="85"/>
      <c r="F963" s="85"/>
      <c r="G963" s="85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  <c r="BW963" s="66"/>
      <c r="BX963" s="66"/>
      <c r="BY963" s="66"/>
      <c r="BZ963" s="66"/>
    </row>
    <row r="964" spans="1:78" ht="15" hidden="1" customHeight="1">
      <c r="A964" s="66"/>
      <c r="B964" s="66"/>
      <c r="C964" s="66"/>
      <c r="D964" s="66"/>
      <c r="E964" s="85"/>
      <c r="F964" s="85"/>
      <c r="G964" s="85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  <c r="BL964" s="66"/>
      <c r="BM964" s="66"/>
      <c r="BN964" s="66"/>
      <c r="BO964" s="66"/>
      <c r="BP964" s="66"/>
      <c r="BQ964" s="66"/>
      <c r="BR964" s="66"/>
      <c r="BS964" s="66"/>
      <c r="BT964" s="66"/>
      <c r="BU964" s="66"/>
      <c r="BV964" s="66"/>
      <c r="BW964" s="66"/>
      <c r="BX964" s="66"/>
      <c r="BY964" s="66"/>
      <c r="BZ964" s="66"/>
    </row>
    <row r="965" spans="1:78" ht="15" hidden="1" customHeight="1">
      <c r="A965" s="66"/>
      <c r="B965" s="66"/>
      <c r="C965" s="66"/>
      <c r="D965" s="66"/>
      <c r="E965" s="85"/>
      <c r="F965" s="85"/>
      <c r="G965" s="85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  <c r="BP965" s="66"/>
      <c r="BQ965" s="66"/>
      <c r="BR965" s="66"/>
      <c r="BS965" s="66"/>
      <c r="BT965" s="66"/>
      <c r="BU965" s="66"/>
      <c r="BV965" s="66"/>
      <c r="BW965" s="66"/>
      <c r="BX965" s="66"/>
      <c r="BY965" s="66"/>
      <c r="BZ965" s="66"/>
    </row>
    <row r="966" spans="1:78" ht="15" hidden="1" customHeight="1">
      <c r="A966" s="66"/>
      <c r="B966" s="66"/>
      <c r="C966" s="66"/>
      <c r="D966" s="66"/>
      <c r="E966" s="85"/>
      <c r="F966" s="85"/>
      <c r="G966" s="85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  <c r="BP966" s="66"/>
      <c r="BQ966" s="66"/>
      <c r="BR966" s="66"/>
      <c r="BS966" s="66"/>
      <c r="BT966" s="66"/>
      <c r="BU966" s="66"/>
      <c r="BV966" s="66"/>
      <c r="BW966" s="66"/>
      <c r="BX966" s="66"/>
      <c r="BY966" s="66"/>
      <c r="BZ966" s="66"/>
    </row>
    <row r="967" spans="1:78" ht="15" hidden="1" customHeight="1">
      <c r="A967" s="66"/>
      <c r="B967" s="66"/>
      <c r="C967" s="66"/>
      <c r="D967" s="66"/>
      <c r="E967" s="85"/>
      <c r="F967" s="85"/>
      <c r="G967" s="85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  <c r="BL967" s="66"/>
      <c r="BM967" s="66"/>
      <c r="BN967" s="66"/>
      <c r="BO967" s="66"/>
      <c r="BP967" s="66"/>
      <c r="BQ967" s="66"/>
      <c r="BR967" s="66"/>
      <c r="BS967" s="66"/>
      <c r="BT967" s="66"/>
      <c r="BU967" s="66"/>
      <c r="BV967" s="66"/>
      <c r="BW967" s="66"/>
      <c r="BX967" s="66"/>
      <c r="BY967" s="66"/>
      <c r="BZ967" s="66"/>
    </row>
    <row r="968" spans="1:78" ht="15" hidden="1" customHeight="1">
      <c r="A968" s="66"/>
      <c r="B968" s="66"/>
      <c r="C968" s="66"/>
      <c r="D968" s="66"/>
      <c r="E968" s="85"/>
      <c r="F968" s="85"/>
      <c r="G968" s="85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  <c r="BL968" s="66"/>
      <c r="BM968" s="66"/>
      <c r="BN968" s="66"/>
      <c r="BO968" s="66"/>
      <c r="BP968" s="66"/>
      <c r="BQ968" s="66"/>
      <c r="BR968" s="66"/>
      <c r="BS968" s="66"/>
      <c r="BT968" s="66"/>
      <c r="BU968" s="66"/>
      <c r="BV968" s="66"/>
      <c r="BW968" s="66"/>
      <c r="BX968" s="66"/>
      <c r="BY968" s="66"/>
      <c r="BZ968" s="66"/>
    </row>
    <row r="969" spans="1:78" ht="15" hidden="1" customHeight="1">
      <c r="A969" s="66"/>
      <c r="B969" s="66"/>
      <c r="C969" s="66"/>
      <c r="D969" s="66"/>
      <c r="E969" s="85"/>
      <c r="F969" s="85"/>
      <c r="G969" s="85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  <c r="BL969" s="66"/>
      <c r="BM969" s="66"/>
      <c r="BN969" s="66"/>
      <c r="BO969" s="66"/>
      <c r="BP969" s="66"/>
      <c r="BQ969" s="66"/>
      <c r="BR969" s="66"/>
      <c r="BS969" s="66"/>
      <c r="BT969" s="66"/>
      <c r="BU969" s="66"/>
      <c r="BV969" s="66"/>
      <c r="BW969" s="66"/>
      <c r="BX969" s="66"/>
      <c r="BY969" s="66"/>
      <c r="BZ969" s="66"/>
    </row>
    <row r="970" spans="1:78" ht="15" hidden="1" customHeight="1">
      <c r="A970" s="66"/>
      <c r="B970" s="66"/>
      <c r="C970" s="66"/>
      <c r="D970" s="66"/>
      <c r="E970" s="85"/>
      <c r="F970" s="85"/>
      <c r="G970" s="85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  <c r="BL970" s="66"/>
      <c r="BM970" s="66"/>
      <c r="BN970" s="66"/>
      <c r="BO970" s="66"/>
      <c r="BP970" s="66"/>
      <c r="BQ970" s="66"/>
      <c r="BR970" s="66"/>
      <c r="BS970" s="66"/>
      <c r="BT970" s="66"/>
      <c r="BU970" s="66"/>
      <c r="BV970" s="66"/>
      <c r="BW970" s="66"/>
      <c r="BX970" s="66"/>
      <c r="BY970" s="66"/>
      <c r="BZ970" s="66"/>
    </row>
    <row r="971" spans="1:78" ht="15" hidden="1" customHeight="1">
      <c r="A971" s="66"/>
      <c r="B971" s="66"/>
      <c r="C971" s="66"/>
      <c r="D971" s="66"/>
      <c r="E971" s="85"/>
      <c r="F971" s="85"/>
      <c r="G971" s="85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  <c r="BL971" s="66"/>
      <c r="BM971" s="66"/>
      <c r="BN971" s="66"/>
      <c r="BO971" s="66"/>
      <c r="BP971" s="66"/>
      <c r="BQ971" s="66"/>
      <c r="BR971" s="66"/>
      <c r="BS971" s="66"/>
      <c r="BT971" s="66"/>
      <c r="BU971" s="66"/>
      <c r="BV971" s="66"/>
      <c r="BW971" s="66"/>
      <c r="BX971" s="66"/>
      <c r="BY971" s="66"/>
      <c r="BZ971" s="66"/>
    </row>
    <row r="972" spans="1:78" ht="15" hidden="1" customHeight="1">
      <c r="A972" s="66"/>
      <c r="B972" s="66"/>
      <c r="C972" s="66"/>
      <c r="D972" s="66"/>
      <c r="E972" s="85"/>
      <c r="F972" s="85"/>
      <c r="G972" s="85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  <c r="BL972" s="66"/>
      <c r="BM972" s="66"/>
      <c r="BN972" s="66"/>
      <c r="BO972" s="66"/>
      <c r="BP972" s="66"/>
      <c r="BQ972" s="66"/>
      <c r="BR972" s="66"/>
      <c r="BS972" s="66"/>
      <c r="BT972" s="66"/>
      <c r="BU972" s="66"/>
      <c r="BV972" s="66"/>
      <c r="BW972" s="66"/>
      <c r="BX972" s="66"/>
      <c r="BY972" s="66"/>
      <c r="BZ972" s="66"/>
    </row>
    <row r="973" spans="1:78" ht="15" hidden="1" customHeight="1">
      <c r="A973" s="66"/>
      <c r="B973" s="66"/>
      <c r="C973" s="66"/>
      <c r="D973" s="66"/>
      <c r="E973" s="85"/>
      <c r="F973" s="85"/>
      <c r="G973" s="85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  <c r="BP973" s="66"/>
      <c r="BQ973" s="66"/>
      <c r="BR973" s="66"/>
      <c r="BS973" s="66"/>
      <c r="BT973" s="66"/>
      <c r="BU973" s="66"/>
      <c r="BV973" s="66"/>
      <c r="BW973" s="66"/>
      <c r="BX973" s="66"/>
      <c r="BY973" s="66"/>
      <c r="BZ973" s="66"/>
    </row>
    <row r="974" spans="1:78" ht="15" hidden="1" customHeight="1">
      <c r="A974" s="66"/>
      <c r="B974" s="66"/>
      <c r="C974" s="66"/>
      <c r="D974" s="66"/>
      <c r="E974" s="85"/>
      <c r="F974" s="85"/>
      <c r="G974" s="85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  <c r="BL974" s="66"/>
      <c r="BM974" s="66"/>
      <c r="BN974" s="66"/>
      <c r="BO974" s="66"/>
      <c r="BP974" s="66"/>
      <c r="BQ974" s="66"/>
      <c r="BR974" s="66"/>
      <c r="BS974" s="66"/>
      <c r="BT974" s="66"/>
      <c r="BU974" s="66"/>
      <c r="BV974" s="66"/>
      <c r="BW974" s="66"/>
      <c r="BX974" s="66"/>
      <c r="BY974" s="66"/>
      <c r="BZ974" s="66"/>
    </row>
    <row r="975" spans="1:78" ht="15" hidden="1" customHeight="1">
      <c r="A975" s="66"/>
      <c r="B975" s="66"/>
      <c r="C975" s="66"/>
      <c r="D975" s="66"/>
      <c r="E975" s="85"/>
      <c r="F975" s="85"/>
      <c r="G975" s="85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  <c r="BL975" s="66"/>
      <c r="BM975" s="66"/>
      <c r="BN975" s="66"/>
      <c r="BO975" s="66"/>
      <c r="BP975" s="66"/>
      <c r="BQ975" s="66"/>
      <c r="BR975" s="66"/>
      <c r="BS975" s="66"/>
      <c r="BT975" s="66"/>
      <c r="BU975" s="66"/>
      <c r="BV975" s="66"/>
      <c r="BW975" s="66"/>
      <c r="BX975" s="66"/>
      <c r="BY975" s="66"/>
      <c r="BZ975" s="66"/>
    </row>
    <row r="976" spans="1:78" ht="15" hidden="1" customHeight="1">
      <c r="A976" s="66"/>
      <c r="B976" s="66"/>
      <c r="C976" s="66"/>
      <c r="D976" s="66"/>
      <c r="E976" s="85"/>
      <c r="F976" s="85"/>
      <c r="G976" s="85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  <c r="BP976" s="66"/>
      <c r="BQ976" s="66"/>
      <c r="BR976" s="66"/>
      <c r="BS976" s="66"/>
      <c r="BT976" s="66"/>
      <c r="BU976" s="66"/>
      <c r="BV976" s="66"/>
      <c r="BW976" s="66"/>
      <c r="BX976" s="66"/>
      <c r="BY976" s="66"/>
      <c r="BZ976" s="66"/>
    </row>
    <row r="977" spans="1:78" ht="15" hidden="1" customHeight="1">
      <c r="A977" s="66"/>
      <c r="B977" s="66"/>
      <c r="C977" s="66"/>
      <c r="D977" s="66"/>
      <c r="E977" s="85"/>
      <c r="F977" s="85"/>
      <c r="G977" s="85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  <c r="BL977" s="66"/>
      <c r="BM977" s="66"/>
      <c r="BN977" s="66"/>
      <c r="BO977" s="66"/>
      <c r="BP977" s="66"/>
      <c r="BQ977" s="66"/>
      <c r="BR977" s="66"/>
      <c r="BS977" s="66"/>
      <c r="BT977" s="66"/>
      <c r="BU977" s="66"/>
      <c r="BV977" s="66"/>
      <c r="BW977" s="66"/>
      <c r="BX977" s="66"/>
      <c r="BY977" s="66"/>
      <c r="BZ977" s="66"/>
    </row>
    <row r="978" spans="1:78" ht="15" hidden="1" customHeight="1">
      <c r="A978" s="66"/>
      <c r="B978" s="66"/>
      <c r="C978" s="66"/>
      <c r="D978" s="66"/>
      <c r="E978" s="85"/>
      <c r="F978" s="85"/>
      <c r="G978" s="85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  <c r="BL978" s="66"/>
      <c r="BM978" s="66"/>
      <c r="BN978" s="66"/>
      <c r="BO978" s="66"/>
      <c r="BP978" s="66"/>
      <c r="BQ978" s="66"/>
      <c r="BR978" s="66"/>
      <c r="BS978" s="66"/>
      <c r="BT978" s="66"/>
      <c r="BU978" s="66"/>
      <c r="BV978" s="66"/>
      <c r="BW978" s="66"/>
      <c r="BX978" s="66"/>
      <c r="BY978" s="66"/>
      <c r="BZ978" s="66"/>
    </row>
    <row r="979" spans="1:78" ht="15" hidden="1" customHeight="1">
      <c r="A979" s="66"/>
      <c r="B979" s="66"/>
      <c r="C979" s="66"/>
      <c r="D979" s="66"/>
      <c r="E979" s="85"/>
      <c r="F979" s="85"/>
      <c r="G979" s="85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  <c r="BL979" s="66"/>
      <c r="BM979" s="66"/>
      <c r="BN979" s="66"/>
      <c r="BO979" s="66"/>
      <c r="BP979" s="66"/>
      <c r="BQ979" s="66"/>
      <c r="BR979" s="66"/>
      <c r="BS979" s="66"/>
      <c r="BT979" s="66"/>
      <c r="BU979" s="66"/>
      <c r="BV979" s="66"/>
      <c r="BW979" s="66"/>
      <c r="BX979" s="66"/>
      <c r="BY979" s="66"/>
      <c r="BZ979" s="66"/>
    </row>
    <row r="980" spans="1:78" ht="15" hidden="1" customHeight="1">
      <c r="A980" s="66"/>
      <c r="B980" s="66"/>
      <c r="C980" s="66"/>
      <c r="D980" s="66"/>
      <c r="E980" s="85"/>
      <c r="F980" s="85"/>
      <c r="G980" s="85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  <c r="BL980" s="66"/>
      <c r="BM980" s="66"/>
      <c r="BN980" s="66"/>
      <c r="BO980" s="66"/>
      <c r="BP980" s="66"/>
      <c r="BQ980" s="66"/>
      <c r="BR980" s="66"/>
      <c r="BS980" s="66"/>
      <c r="BT980" s="66"/>
      <c r="BU980" s="66"/>
      <c r="BV980" s="66"/>
      <c r="BW980" s="66"/>
      <c r="BX980" s="66"/>
      <c r="BY980" s="66"/>
      <c r="BZ980" s="66"/>
    </row>
    <row r="981" spans="1:78" ht="15" hidden="1" customHeight="1">
      <c r="A981" s="66"/>
      <c r="B981" s="66"/>
      <c r="C981" s="66"/>
      <c r="D981" s="66"/>
      <c r="E981" s="85"/>
      <c r="F981" s="85"/>
      <c r="G981" s="85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  <c r="BW981" s="66"/>
      <c r="BX981" s="66"/>
      <c r="BY981" s="66"/>
      <c r="BZ981" s="66"/>
    </row>
    <row r="982" spans="1:78" ht="15" hidden="1" customHeight="1">
      <c r="A982" s="66"/>
      <c r="B982" s="66"/>
      <c r="C982" s="66"/>
      <c r="D982" s="66"/>
      <c r="E982" s="85"/>
      <c r="F982" s="85"/>
      <c r="G982" s="85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  <c r="BL982" s="66"/>
      <c r="BM982" s="66"/>
      <c r="BN982" s="66"/>
      <c r="BO982" s="66"/>
      <c r="BP982" s="66"/>
      <c r="BQ982" s="66"/>
      <c r="BR982" s="66"/>
      <c r="BS982" s="66"/>
      <c r="BT982" s="66"/>
      <c r="BU982" s="66"/>
      <c r="BV982" s="66"/>
      <c r="BW982" s="66"/>
      <c r="BX982" s="66"/>
      <c r="BY982" s="66"/>
      <c r="BZ982" s="66"/>
    </row>
    <row r="983" spans="1:78" ht="15" hidden="1" customHeight="1">
      <c r="A983" s="66"/>
      <c r="B983" s="66"/>
      <c r="C983" s="66"/>
      <c r="D983" s="66"/>
      <c r="E983" s="85"/>
      <c r="F983" s="85"/>
      <c r="G983" s="85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  <c r="BL983" s="66"/>
      <c r="BM983" s="66"/>
      <c r="BN983" s="66"/>
      <c r="BO983" s="66"/>
      <c r="BP983" s="66"/>
      <c r="BQ983" s="66"/>
      <c r="BR983" s="66"/>
      <c r="BS983" s="66"/>
      <c r="BT983" s="66"/>
      <c r="BU983" s="66"/>
      <c r="BV983" s="66"/>
      <c r="BW983" s="66"/>
      <c r="BX983" s="66"/>
      <c r="BY983" s="66"/>
      <c r="BZ983" s="66"/>
    </row>
    <row r="984" spans="1:78" ht="15" hidden="1" customHeight="1">
      <c r="A984" s="66"/>
      <c r="B984" s="66"/>
      <c r="C984" s="66"/>
      <c r="D984" s="66"/>
      <c r="E984" s="85"/>
      <c r="F984" s="85"/>
      <c r="G984" s="85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  <c r="BL984" s="66"/>
      <c r="BM984" s="66"/>
      <c r="BN984" s="66"/>
      <c r="BO984" s="66"/>
      <c r="BP984" s="66"/>
      <c r="BQ984" s="66"/>
      <c r="BR984" s="66"/>
      <c r="BS984" s="66"/>
      <c r="BT984" s="66"/>
      <c r="BU984" s="66"/>
      <c r="BV984" s="66"/>
      <c r="BW984" s="66"/>
      <c r="BX984" s="66"/>
      <c r="BY984" s="66"/>
      <c r="BZ984" s="66"/>
    </row>
    <row r="985" spans="1:78" ht="15" hidden="1" customHeight="1">
      <c r="A985" s="66"/>
      <c r="B985" s="66"/>
      <c r="C985" s="66"/>
      <c r="D985" s="66"/>
      <c r="E985" s="85"/>
      <c r="F985" s="85"/>
      <c r="G985" s="85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  <c r="BL985" s="66"/>
      <c r="BM985" s="66"/>
      <c r="BN985" s="66"/>
      <c r="BO985" s="66"/>
      <c r="BP985" s="66"/>
      <c r="BQ985" s="66"/>
      <c r="BR985" s="66"/>
      <c r="BS985" s="66"/>
      <c r="BT985" s="66"/>
      <c r="BU985" s="66"/>
      <c r="BV985" s="66"/>
      <c r="BW985" s="66"/>
      <c r="BX985" s="66"/>
      <c r="BY985" s="66"/>
      <c r="BZ985" s="66"/>
    </row>
    <row r="986" spans="1:78" ht="15" hidden="1" customHeight="1">
      <c r="A986" s="66"/>
      <c r="B986" s="66"/>
      <c r="C986" s="66"/>
      <c r="D986" s="66"/>
      <c r="E986" s="85"/>
      <c r="F986" s="85"/>
      <c r="G986" s="85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  <c r="BL986" s="66"/>
      <c r="BM986" s="66"/>
      <c r="BN986" s="66"/>
      <c r="BO986" s="66"/>
      <c r="BP986" s="66"/>
      <c r="BQ986" s="66"/>
      <c r="BR986" s="66"/>
      <c r="BS986" s="66"/>
      <c r="BT986" s="66"/>
      <c r="BU986" s="66"/>
      <c r="BV986" s="66"/>
      <c r="BW986" s="66"/>
      <c r="BX986" s="66"/>
      <c r="BY986" s="66"/>
      <c r="BZ986" s="66"/>
    </row>
    <row r="987" spans="1:78" ht="15" hidden="1" customHeight="1">
      <c r="A987" s="66"/>
      <c r="B987" s="66"/>
      <c r="C987" s="66"/>
      <c r="D987" s="66"/>
      <c r="E987" s="85"/>
      <c r="F987" s="85"/>
      <c r="G987" s="85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  <c r="BL987" s="66"/>
      <c r="BM987" s="66"/>
      <c r="BN987" s="66"/>
      <c r="BO987" s="66"/>
      <c r="BP987" s="66"/>
      <c r="BQ987" s="66"/>
      <c r="BR987" s="66"/>
      <c r="BS987" s="66"/>
      <c r="BT987" s="66"/>
      <c r="BU987" s="66"/>
      <c r="BV987" s="66"/>
      <c r="BW987" s="66"/>
      <c r="BX987" s="66"/>
      <c r="BY987" s="66"/>
      <c r="BZ987" s="66"/>
    </row>
    <row r="988" spans="1:78" ht="15" hidden="1" customHeight="1">
      <c r="A988" s="66"/>
      <c r="B988" s="66"/>
      <c r="C988" s="66"/>
      <c r="D988" s="66"/>
      <c r="E988" s="85"/>
      <c r="F988" s="85"/>
      <c r="G988" s="85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  <c r="BL988" s="66"/>
      <c r="BM988" s="66"/>
      <c r="BN988" s="66"/>
      <c r="BO988" s="66"/>
      <c r="BP988" s="66"/>
      <c r="BQ988" s="66"/>
      <c r="BR988" s="66"/>
      <c r="BS988" s="66"/>
      <c r="BT988" s="66"/>
      <c r="BU988" s="66"/>
      <c r="BV988" s="66"/>
      <c r="BW988" s="66"/>
      <c r="BX988" s="66"/>
      <c r="BY988" s="66"/>
      <c r="BZ988" s="66"/>
    </row>
    <row r="989" spans="1:78" ht="15" hidden="1" customHeight="1">
      <c r="A989" s="66"/>
      <c r="B989" s="66"/>
      <c r="C989" s="66"/>
      <c r="D989" s="66"/>
      <c r="E989" s="85"/>
      <c r="F989" s="85"/>
      <c r="G989" s="85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  <c r="BL989" s="66"/>
      <c r="BM989" s="66"/>
      <c r="BN989" s="66"/>
      <c r="BO989" s="66"/>
      <c r="BP989" s="66"/>
      <c r="BQ989" s="66"/>
      <c r="BR989" s="66"/>
      <c r="BS989" s="66"/>
      <c r="BT989" s="66"/>
      <c r="BU989" s="66"/>
      <c r="BV989" s="66"/>
      <c r="BW989" s="66"/>
      <c r="BX989" s="66"/>
      <c r="BY989" s="66"/>
      <c r="BZ989" s="66"/>
    </row>
    <row r="990" spans="1:78" ht="15" hidden="1" customHeight="1">
      <c r="A990" s="66"/>
      <c r="B990" s="66"/>
      <c r="C990" s="66"/>
      <c r="D990" s="66"/>
      <c r="E990" s="85"/>
      <c r="F990" s="85"/>
      <c r="G990" s="85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  <c r="BL990" s="66"/>
      <c r="BM990" s="66"/>
      <c r="BN990" s="66"/>
      <c r="BO990" s="66"/>
      <c r="BP990" s="66"/>
      <c r="BQ990" s="66"/>
      <c r="BR990" s="66"/>
      <c r="BS990" s="66"/>
      <c r="BT990" s="66"/>
      <c r="BU990" s="66"/>
      <c r="BV990" s="66"/>
      <c r="BW990" s="66"/>
      <c r="BX990" s="66"/>
      <c r="BY990" s="66"/>
      <c r="BZ990" s="66"/>
    </row>
    <row r="991" spans="1:78" ht="15" hidden="1" customHeight="1">
      <c r="A991" s="66"/>
      <c r="B991" s="66"/>
      <c r="C991" s="66"/>
      <c r="D991" s="66"/>
      <c r="E991" s="85"/>
      <c r="F991" s="85"/>
      <c r="G991" s="85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  <c r="BL991" s="66"/>
      <c r="BM991" s="66"/>
      <c r="BN991" s="66"/>
      <c r="BO991" s="66"/>
      <c r="BP991" s="66"/>
      <c r="BQ991" s="66"/>
      <c r="BR991" s="66"/>
      <c r="BS991" s="66"/>
      <c r="BT991" s="66"/>
      <c r="BU991" s="66"/>
      <c r="BV991" s="66"/>
      <c r="BW991" s="66"/>
      <c r="BX991" s="66"/>
      <c r="BY991" s="66"/>
      <c r="BZ991" s="66"/>
    </row>
    <row r="992" spans="1:78" ht="15" hidden="1" customHeight="1">
      <c r="A992" s="66"/>
      <c r="B992" s="66"/>
      <c r="C992" s="66"/>
      <c r="D992" s="66"/>
      <c r="E992" s="85"/>
      <c r="F992" s="85"/>
      <c r="G992" s="85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  <c r="BL992" s="66"/>
      <c r="BM992" s="66"/>
      <c r="BN992" s="66"/>
      <c r="BO992" s="66"/>
      <c r="BP992" s="66"/>
      <c r="BQ992" s="66"/>
      <c r="BR992" s="66"/>
      <c r="BS992" s="66"/>
      <c r="BT992" s="66"/>
      <c r="BU992" s="66"/>
      <c r="BV992" s="66"/>
      <c r="BW992" s="66"/>
      <c r="BX992" s="66"/>
      <c r="BY992" s="66"/>
      <c r="BZ992" s="66"/>
    </row>
    <row r="993" spans="1:78" ht="15" hidden="1" customHeight="1">
      <c r="A993" s="66"/>
      <c r="B993" s="66"/>
      <c r="C993" s="66"/>
      <c r="D993" s="66"/>
      <c r="E993" s="85"/>
      <c r="F993" s="85"/>
      <c r="G993" s="85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  <c r="BW993" s="66"/>
      <c r="BX993" s="66"/>
      <c r="BY993" s="66"/>
      <c r="BZ993" s="66"/>
    </row>
    <row r="994" spans="1:78" ht="15" hidden="1" customHeight="1">
      <c r="A994" s="66"/>
      <c r="B994" s="66"/>
      <c r="C994" s="66"/>
      <c r="D994" s="66"/>
      <c r="E994" s="85"/>
      <c r="F994" s="85"/>
      <c r="G994" s="85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  <c r="BL994" s="66"/>
      <c r="BM994" s="66"/>
      <c r="BN994" s="66"/>
      <c r="BO994" s="66"/>
      <c r="BP994" s="66"/>
      <c r="BQ994" s="66"/>
      <c r="BR994" s="66"/>
      <c r="BS994" s="66"/>
      <c r="BT994" s="66"/>
      <c r="BU994" s="66"/>
      <c r="BV994" s="66"/>
      <c r="BW994" s="66"/>
      <c r="BX994" s="66"/>
      <c r="BY994" s="66"/>
      <c r="BZ994" s="66"/>
    </row>
    <row r="995" spans="1:78" ht="15" hidden="1" customHeight="1">
      <c r="A995" s="66"/>
      <c r="B995" s="66"/>
      <c r="C995" s="66"/>
      <c r="D995" s="66"/>
      <c r="E995" s="85"/>
      <c r="F995" s="85"/>
      <c r="G995" s="85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  <c r="BL995" s="66"/>
      <c r="BM995" s="66"/>
      <c r="BN995" s="66"/>
      <c r="BO995" s="66"/>
      <c r="BP995" s="66"/>
      <c r="BQ995" s="66"/>
      <c r="BR995" s="66"/>
      <c r="BS995" s="66"/>
      <c r="BT995" s="66"/>
      <c r="BU995" s="66"/>
      <c r="BV995" s="66"/>
      <c r="BW995" s="66"/>
      <c r="BX995" s="66"/>
      <c r="BY995" s="66"/>
      <c r="BZ995" s="66"/>
    </row>
    <row r="996" spans="1:78" ht="15" hidden="1" customHeight="1">
      <c r="A996" s="66"/>
      <c r="B996" s="66"/>
      <c r="C996" s="66"/>
      <c r="D996" s="66"/>
      <c r="E996" s="85"/>
      <c r="F996" s="85"/>
      <c r="G996" s="85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  <c r="BL996" s="66"/>
      <c r="BM996" s="66"/>
      <c r="BN996" s="66"/>
      <c r="BO996" s="66"/>
      <c r="BP996" s="66"/>
      <c r="BQ996" s="66"/>
      <c r="BR996" s="66"/>
      <c r="BS996" s="66"/>
      <c r="BT996" s="66"/>
      <c r="BU996" s="66"/>
      <c r="BV996" s="66"/>
      <c r="BW996" s="66"/>
      <c r="BX996" s="66"/>
      <c r="BY996" s="66"/>
      <c r="BZ996" s="66"/>
    </row>
    <row r="997" spans="1:78" ht="15" hidden="1" customHeight="1">
      <c r="A997" s="66"/>
      <c r="B997" s="66"/>
      <c r="C997" s="66"/>
      <c r="D997" s="66"/>
      <c r="E997" s="85"/>
      <c r="F997" s="85"/>
      <c r="G997" s="85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  <c r="BL997" s="66"/>
      <c r="BM997" s="66"/>
      <c r="BN997" s="66"/>
      <c r="BO997" s="66"/>
      <c r="BP997" s="66"/>
      <c r="BQ997" s="66"/>
      <c r="BR997" s="66"/>
      <c r="BS997" s="66"/>
      <c r="BT997" s="66"/>
      <c r="BU997" s="66"/>
      <c r="BV997" s="66"/>
      <c r="BW997" s="66"/>
      <c r="BX997" s="66"/>
      <c r="BY997" s="66"/>
      <c r="BZ997" s="66"/>
    </row>
    <row r="998" spans="1:78" ht="15" hidden="1" customHeight="1">
      <c r="A998" s="66"/>
      <c r="B998" s="66"/>
      <c r="C998" s="66"/>
      <c r="D998" s="66"/>
      <c r="E998" s="85"/>
      <c r="F998" s="85"/>
      <c r="G998" s="85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  <c r="BP998" s="66"/>
      <c r="BQ998" s="66"/>
      <c r="BR998" s="66"/>
      <c r="BS998" s="66"/>
      <c r="BT998" s="66"/>
      <c r="BU998" s="66"/>
      <c r="BV998" s="66"/>
      <c r="BW998" s="66"/>
      <c r="BX998" s="66"/>
      <c r="BY998" s="66"/>
      <c r="BZ998" s="66"/>
    </row>
    <row r="999" spans="1:78" ht="15" hidden="1" customHeight="1">
      <c r="A999" s="66"/>
      <c r="B999" s="66"/>
      <c r="C999" s="66"/>
      <c r="D999" s="66"/>
      <c r="E999" s="85"/>
      <c r="F999" s="85"/>
      <c r="G999" s="85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  <c r="BP999" s="66"/>
      <c r="BQ999" s="66"/>
      <c r="BR999" s="66"/>
      <c r="BS999" s="66"/>
      <c r="BT999" s="66"/>
      <c r="BU999" s="66"/>
      <c r="BV999" s="66"/>
      <c r="BW999" s="66"/>
      <c r="BX999" s="66"/>
      <c r="BY999" s="66"/>
      <c r="BZ999" s="66"/>
    </row>
    <row r="1000" spans="1:78" ht="15" hidden="1" customHeight="1">
      <c r="A1000" s="66"/>
      <c r="B1000" s="66"/>
      <c r="C1000" s="66"/>
      <c r="D1000" s="66"/>
      <c r="E1000" s="85"/>
      <c r="F1000" s="85"/>
      <c r="G1000" s="85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  <c r="BL1000" s="66"/>
      <c r="BM1000" s="66"/>
      <c r="BN1000" s="66"/>
      <c r="BO1000" s="66"/>
      <c r="BP1000" s="66"/>
      <c r="BQ1000" s="66"/>
      <c r="BR1000" s="66"/>
      <c r="BS1000" s="66"/>
      <c r="BT1000" s="66"/>
      <c r="BU1000" s="66"/>
      <c r="BV1000" s="66"/>
      <c r="BW1000" s="66"/>
      <c r="BX1000" s="66"/>
      <c r="BY1000" s="66"/>
      <c r="BZ1000" s="66"/>
    </row>
  </sheetData>
  <mergeCells count="8">
    <mergeCell ref="D61:G61"/>
    <mergeCell ref="H61:I61"/>
    <mergeCell ref="D3:G3"/>
    <mergeCell ref="D5:G5"/>
    <mergeCell ref="D6:G6"/>
    <mergeCell ref="D7:G7"/>
    <mergeCell ref="D8:G8"/>
    <mergeCell ref="D60:G60"/>
  </mergeCells>
  <printOptions horizontalCentered="1"/>
  <pageMargins left="0.51181102362204722" right="0.31496062992125984" top="0.55118110236220474" bottom="0.55118110236220474" header="0.31496062992125984" footer="0.31496062992125984"/>
  <pageSetup scale="70" orientation="landscape" r:id="rId1"/>
  <ignoredErrors>
    <ignoredError sqref="E11:G15 E21:G23 E27:G28 E26:G26 E29:G29 E35:G38 E32:G32 E41:G48 E51:G56 E57:G58 E18 G18 E17:G17 E16 G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7" workbookViewId="0">
      <selection activeCell="A10" sqref="A10"/>
    </sheetView>
  </sheetViews>
  <sheetFormatPr baseColWidth="10" defaultRowHeight="12.75"/>
  <cols>
    <col min="1" max="1" width="89.5703125" customWidth="1"/>
    <col min="2" max="2" width="18.140625" customWidth="1"/>
    <col min="3" max="3" width="18.42578125" customWidth="1"/>
    <col min="4" max="4" width="19.140625" customWidth="1"/>
    <col min="5" max="5" width="19" customWidth="1"/>
    <col min="6" max="6" width="18.85546875" customWidth="1"/>
    <col min="7" max="7" width="17.140625" style="86" customWidth="1"/>
  </cols>
  <sheetData>
    <row r="1" spans="1:8" ht="6.75" customHeight="1">
      <c r="A1" s="426" t="s">
        <v>258</v>
      </c>
      <c r="B1" s="426"/>
      <c r="C1" s="426"/>
      <c r="D1" s="426"/>
      <c r="E1" s="426"/>
      <c r="F1" s="426"/>
      <c r="G1" s="426"/>
    </row>
    <row r="2" spans="1:8" ht="18.75">
      <c r="A2" s="494" t="s">
        <v>554</v>
      </c>
      <c r="B2" s="495"/>
      <c r="C2" s="495"/>
      <c r="D2" s="495"/>
      <c r="E2" s="495"/>
      <c r="F2" s="495"/>
      <c r="G2" s="496"/>
    </row>
    <row r="3" spans="1:8" ht="18.75">
      <c r="A3" s="497" t="s">
        <v>259</v>
      </c>
      <c r="B3" s="498"/>
      <c r="C3" s="498"/>
      <c r="D3" s="498"/>
      <c r="E3" s="498"/>
      <c r="F3" s="498"/>
      <c r="G3" s="499"/>
    </row>
    <row r="4" spans="1:8" ht="18.75">
      <c r="A4" s="497" t="s">
        <v>558</v>
      </c>
      <c r="B4" s="498"/>
      <c r="C4" s="498"/>
      <c r="D4" s="498"/>
      <c r="E4" s="498"/>
      <c r="F4" s="498"/>
      <c r="G4" s="499"/>
    </row>
    <row r="5" spans="1:8" ht="15.75">
      <c r="A5" s="491" t="s">
        <v>4</v>
      </c>
      <c r="B5" s="492"/>
      <c r="C5" s="492"/>
      <c r="D5" s="492"/>
      <c r="E5" s="492"/>
      <c r="F5" s="492"/>
      <c r="G5" s="493"/>
    </row>
    <row r="6" spans="1:8" s="138" customFormat="1" ht="15">
      <c r="A6" s="162"/>
      <c r="B6" s="162"/>
      <c r="C6" s="162"/>
      <c r="D6" s="162"/>
      <c r="E6" s="162"/>
      <c r="F6" s="162"/>
      <c r="G6" s="162"/>
    </row>
    <row r="7" spans="1:8" ht="15">
      <c r="A7" s="427" t="s">
        <v>260</v>
      </c>
      <c r="B7" s="430" t="s">
        <v>261</v>
      </c>
      <c r="C7" s="430"/>
      <c r="D7" s="430"/>
      <c r="E7" s="430"/>
      <c r="F7" s="430"/>
      <c r="G7" s="428" t="s">
        <v>262</v>
      </c>
    </row>
    <row r="8" spans="1:8" ht="30">
      <c r="A8" s="427"/>
      <c r="B8" s="180" t="s">
        <v>263</v>
      </c>
      <c r="C8" s="181" t="s">
        <v>151</v>
      </c>
      <c r="D8" s="180" t="s">
        <v>152</v>
      </c>
      <c r="E8" s="180" t="s">
        <v>153</v>
      </c>
      <c r="F8" s="180" t="s">
        <v>264</v>
      </c>
      <c r="G8" s="429"/>
    </row>
    <row r="9" spans="1:8" ht="15">
      <c r="A9" s="177" t="s">
        <v>265</v>
      </c>
      <c r="B9" s="339"/>
      <c r="C9" s="339"/>
      <c r="D9" s="339"/>
      <c r="E9" s="339"/>
      <c r="F9" s="339"/>
      <c r="G9" s="340"/>
    </row>
    <row r="10" spans="1:8" ht="15">
      <c r="A10" s="178" t="s">
        <v>266</v>
      </c>
      <c r="B10" s="312"/>
      <c r="C10" s="312"/>
      <c r="D10" s="312"/>
      <c r="E10" s="312"/>
      <c r="F10" s="312"/>
      <c r="G10" s="341"/>
    </row>
    <row r="11" spans="1:8" ht="15">
      <c r="A11" s="178" t="s">
        <v>267</v>
      </c>
      <c r="B11" s="312"/>
      <c r="C11" s="312"/>
      <c r="D11" s="312"/>
      <c r="E11" s="312"/>
      <c r="F11" s="312"/>
      <c r="G11" s="341"/>
    </row>
    <row r="12" spans="1:8" ht="15">
      <c r="A12" s="178" t="s">
        <v>268</v>
      </c>
      <c r="B12" s="312"/>
      <c r="C12" s="312"/>
      <c r="D12" s="312"/>
      <c r="E12" s="312"/>
      <c r="F12" s="312"/>
      <c r="G12" s="341"/>
    </row>
    <row r="13" spans="1:8" ht="15">
      <c r="A13" s="178" t="s">
        <v>269</v>
      </c>
      <c r="B13" s="312"/>
      <c r="C13" s="312"/>
      <c r="D13" s="312"/>
      <c r="E13" s="312"/>
      <c r="F13" s="312"/>
      <c r="G13" s="341"/>
    </row>
    <row r="14" spans="1:8" ht="15">
      <c r="A14" s="178" t="s">
        <v>270</v>
      </c>
      <c r="B14" s="312"/>
      <c r="C14" s="312"/>
      <c r="D14" s="312"/>
      <c r="E14" s="312"/>
      <c r="F14" s="312"/>
      <c r="G14" s="341"/>
    </row>
    <row r="15" spans="1:8" ht="15">
      <c r="A15" s="178" t="s">
        <v>271</v>
      </c>
      <c r="B15" s="312"/>
      <c r="C15" s="312"/>
      <c r="D15" s="312"/>
      <c r="E15" s="312"/>
      <c r="F15" s="312"/>
      <c r="G15" s="341"/>
    </row>
    <row r="16" spans="1:8" ht="15">
      <c r="A16" s="178" t="s">
        <v>272</v>
      </c>
      <c r="B16" s="312">
        <v>1000000</v>
      </c>
      <c r="C16" s="312">
        <v>203606.92</v>
      </c>
      <c r="D16" s="312">
        <f>B16+C16</f>
        <v>1203606.92</v>
      </c>
      <c r="E16" s="312">
        <v>1203606.92</v>
      </c>
      <c r="F16" s="312">
        <v>1203606.92</v>
      </c>
      <c r="G16" s="341">
        <f>F16-B16</f>
        <v>203606.91999999993</v>
      </c>
      <c r="H16" s="63"/>
    </row>
    <row r="17" spans="1:9" ht="15">
      <c r="A17" s="178" t="s">
        <v>273</v>
      </c>
      <c r="B17" s="312"/>
      <c r="C17" s="312"/>
      <c r="D17" s="312"/>
      <c r="E17" s="312"/>
      <c r="F17" s="312"/>
      <c r="G17" s="341"/>
      <c r="H17" s="63"/>
    </row>
    <row r="18" spans="1:9" ht="15">
      <c r="A18" s="179" t="s">
        <v>274</v>
      </c>
      <c r="B18" s="312"/>
      <c r="C18" s="312"/>
      <c r="D18" s="312"/>
      <c r="E18" s="312"/>
      <c r="F18" s="312"/>
      <c r="G18" s="341"/>
      <c r="H18" s="63"/>
    </row>
    <row r="19" spans="1:9" ht="15">
      <c r="A19" s="179" t="s">
        <v>275</v>
      </c>
      <c r="B19" s="312"/>
      <c r="C19" s="312"/>
      <c r="D19" s="312"/>
      <c r="E19" s="312"/>
      <c r="F19" s="312"/>
      <c r="G19" s="341"/>
      <c r="H19" s="63"/>
    </row>
    <row r="20" spans="1:9" ht="15">
      <c r="A20" s="179" t="s">
        <v>276</v>
      </c>
      <c r="B20" s="312"/>
      <c r="C20" s="312"/>
      <c r="D20" s="312"/>
      <c r="E20" s="312"/>
      <c r="F20" s="312"/>
      <c r="G20" s="341"/>
      <c r="H20" s="63"/>
    </row>
    <row r="21" spans="1:9" ht="15">
      <c r="A21" s="179" t="s">
        <v>277</v>
      </c>
      <c r="B21" s="312"/>
      <c r="C21" s="312"/>
      <c r="D21" s="312"/>
      <c r="E21" s="312"/>
      <c r="F21" s="312"/>
      <c r="G21" s="341"/>
      <c r="H21" s="63"/>
    </row>
    <row r="22" spans="1:9" ht="15">
      <c r="A22" s="179" t="s">
        <v>278</v>
      </c>
      <c r="B22" s="312"/>
      <c r="C22" s="312"/>
      <c r="D22" s="312"/>
      <c r="E22" s="312"/>
      <c r="F22" s="312"/>
      <c r="G22" s="341"/>
      <c r="H22" s="63"/>
    </row>
    <row r="23" spans="1:9" ht="15">
      <c r="A23" s="179" t="s">
        <v>279</v>
      </c>
      <c r="B23" s="312"/>
      <c r="C23" s="312"/>
      <c r="D23" s="312"/>
      <c r="E23" s="312"/>
      <c r="F23" s="312"/>
      <c r="G23" s="341"/>
      <c r="H23" s="63"/>
    </row>
    <row r="24" spans="1:9" ht="15">
      <c r="A24" s="179" t="s">
        <v>280</v>
      </c>
      <c r="B24" s="312"/>
      <c r="C24" s="312"/>
      <c r="D24" s="312"/>
      <c r="E24" s="312"/>
      <c r="F24" s="312"/>
      <c r="G24" s="341"/>
      <c r="H24" s="63"/>
    </row>
    <row r="25" spans="1:9" ht="15">
      <c r="A25" s="179" t="s">
        <v>281</v>
      </c>
      <c r="B25" s="312"/>
      <c r="C25" s="312"/>
      <c r="D25" s="312"/>
      <c r="E25" s="312"/>
      <c r="F25" s="312"/>
      <c r="G25" s="341"/>
      <c r="H25" s="63"/>
    </row>
    <row r="26" spans="1:9" ht="15">
      <c r="A26" s="179" t="s">
        <v>282</v>
      </c>
      <c r="B26" s="312"/>
      <c r="C26" s="312"/>
      <c r="D26" s="312"/>
      <c r="E26" s="312"/>
      <c r="F26" s="312"/>
      <c r="G26" s="341"/>
      <c r="H26" s="63"/>
    </row>
    <row r="27" spans="1:9" ht="15">
      <c r="A27" s="179" t="s">
        <v>283</v>
      </c>
      <c r="B27" s="312"/>
      <c r="C27" s="312"/>
      <c r="D27" s="312"/>
      <c r="E27" s="312"/>
      <c r="F27" s="312"/>
      <c r="G27" s="341"/>
      <c r="H27" s="63"/>
    </row>
    <row r="28" spans="1:9" ht="15">
      <c r="A28" s="179" t="s">
        <v>284</v>
      </c>
      <c r="B28" s="312"/>
      <c r="C28" s="312"/>
      <c r="D28" s="312"/>
      <c r="E28" s="312"/>
      <c r="F28" s="312"/>
      <c r="G28" s="341"/>
      <c r="H28" s="63"/>
    </row>
    <row r="29" spans="1:9" ht="15">
      <c r="A29" s="178" t="s">
        <v>285</v>
      </c>
      <c r="B29" s="312"/>
      <c r="C29" s="312"/>
      <c r="D29" s="312"/>
      <c r="E29" s="312"/>
      <c r="F29" s="312"/>
      <c r="G29" s="341"/>
      <c r="H29" s="64"/>
    </row>
    <row r="30" spans="1:9" ht="15">
      <c r="A30" s="179" t="s">
        <v>286</v>
      </c>
      <c r="B30" s="312"/>
      <c r="C30" s="312"/>
      <c r="D30" s="312"/>
      <c r="E30" s="312"/>
      <c r="F30" s="312"/>
      <c r="G30" s="341"/>
      <c r="H30" s="63"/>
    </row>
    <row r="31" spans="1:9" ht="15">
      <c r="A31" s="179" t="s">
        <v>287</v>
      </c>
      <c r="B31" s="312"/>
      <c r="C31" s="312"/>
      <c r="D31" s="312"/>
      <c r="E31" s="312"/>
      <c r="F31" s="312"/>
      <c r="G31" s="341"/>
      <c r="H31" s="63"/>
    </row>
    <row r="32" spans="1:9" ht="15">
      <c r="A32" s="179" t="s">
        <v>288</v>
      </c>
      <c r="B32" s="312"/>
      <c r="C32" s="312"/>
      <c r="D32" s="312"/>
      <c r="E32" s="312"/>
      <c r="F32" s="312"/>
      <c r="G32" s="341"/>
      <c r="H32" s="63"/>
      <c r="I32" s="63"/>
    </row>
    <row r="33" spans="1:9" ht="15">
      <c r="A33" s="179" t="s">
        <v>289</v>
      </c>
      <c r="B33" s="312"/>
      <c r="C33" s="312"/>
      <c r="D33" s="312"/>
      <c r="E33" s="312"/>
      <c r="F33" s="312"/>
      <c r="G33" s="341"/>
      <c r="H33" s="63"/>
      <c r="I33" s="63"/>
    </row>
    <row r="34" spans="1:9" ht="15">
      <c r="A34" s="179" t="s">
        <v>290</v>
      </c>
      <c r="B34" s="312"/>
      <c r="C34" s="312"/>
      <c r="D34" s="312"/>
      <c r="E34" s="312"/>
      <c r="F34" s="312"/>
      <c r="G34" s="341"/>
      <c r="H34" s="63"/>
      <c r="I34" s="63"/>
    </row>
    <row r="35" spans="1:9" ht="15">
      <c r="A35" s="178" t="s">
        <v>291</v>
      </c>
      <c r="B35" s="312">
        <v>4087060</v>
      </c>
      <c r="C35" s="312">
        <v>405849.37</v>
      </c>
      <c r="D35" s="312">
        <f>B35+C35</f>
        <v>4492909.37</v>
      </c>
      <c r="E35" s="312">
        <v>4492909.37</v>
      </c>
      <c r="F35" s="312">
        <v>4492909.37</v>
      </c>
      <c r="G35" s="341">
        <f>F35-B35</f>
        <v>405849.37000000011</v>
      </c>
      <c r="H35" s="63"/>
      <c r="I35" s="63"/>
    </row>
    <row r="36" spans="1:9" ht="15">
      <c r="A36" s="178" t="s">
        <v>292</v>
      </c>
      <c r="B36" s="312"/>
      <c r="C36" s="312"/>
      <c r="D36" s="312"/>
      <c r="E36" s="312"/>
      <c r="F36" s="312"/>
      <c r="G36" s="341"/>
      <c r="H36" s="63"/>
      <c r="I36" s="63"/>
    </row>
    <row r="37" spans="1:9" ht="15">
      <c r="A37" s="179" t="s">
        <v>293</v>
      </c>
      <c r="B37" s="312"/>
      <c r="C37" s="312"/>
      <c r="D37" s="312"/>
      <c r="E37" s="312"/>
      <c r="F37" s="312"/>
      <c r="G37" s="341"/>
      <c r="H37" s="63"/>
      <c r="I37" s="63"/>
    </row>
    <row r="38" spans="1:9" ht="15">
      <c r="A38" s="178" t="s">
        <v>294</v>
      </c>
      <c r="B38" s="312"/>
      <c r="C38" s="312"/>
      <c r="D38" s="312"/>
      <c r="E38" s="312"/>
      <c r="F38" s="312"/>
      <c r="G38" s="341"/>
      <c r="H38" s="63"/>
      <c r="I38" s="63"/>
    </row>
    <row r="39" spans="1:9" ht="15">
      <c r="A39" s="179" t="s">
        <v>295</v>
      </c>
      <c r="B39" s="312"/>
      <c r="C39" s="312"/>
      <c r="D39" s="312"/>
      <c r="E39" s="312"/>
      <c r="F39" s="312"/>
      <c r="G39" s="341"/>
      <c r="H39" s="63"/>
      <c r="I39" s="63"/>
    </row>
    <row r="40" spans="1:9" ht="15">
      <c r="A40" s="179" t="s">
        <v>296</v>
      </c>
      <c r="B40" s="312"/>
      <c r="C40" s="312"/>
      <c r="D40" s="312"/>
      <c r="E40" s="312"/>
      <c r="F40" s="312"/>
      <c r="G40" s="341"/>
      <c r="H40" s="63"/>
      <c r="I40" s="63"/>
    </row>
    <row r="41" spans="1:9" ht="15">
      <c r="A41" s="182" t="s">
        <v>297</v>
      </c>
      <c r="B41" s="305">
        <f>+B10+B11+B12+B13+B14+B15+B16+B29+B35+B36+B38</f>
        <v>5087060</v>
      </c>
      <c r="C41" s="305">
        <f t="shared" ref="C41:G41" si="0">+C10+C11+C12+C13+C14+C15+C16+C29+C35+C36+C38</f>
        <v>609456.29</v>
      </c>
      <c r="D41" s="305">
        <f t="shared" si="0"/>
        <v>5696516.29</v>
      </c>
      <c r="E41" s="305">
        <f t="shared" si="0"/>
        <v>5696516.29</v>
      </c>
      <c r="F41" s="305">
        <f t="shared" si="0"/>
        <v>5696516.29</v>
      </c>
      <c r="G41" s="313">
        <f t="shared" si="0"/>
        <v>609456.29</v>
      </c>
      <c r="H41" s="63"/>
      <c r="I41" s="64"/>
    </row>
    <row r="42" spans="1:9" ht="15">
      <c r="A42" s="182" t="s">
        <v>298</v>
      </c>
      <c r="B42" s="305"/>
      <c r="C42" s="305"/>
      <c r="D42" s="305"/>
      <c r="E42" s="305"/>
      <c r="F42" s="305"/>
      <c r="G42" s="313"/>
      <c r="H42" s="63"/>
      <c r="I42" s="63"/>
    </row>
    <row r="43" spans="1:9" ht="15.75" customHeight="1">
      <c r="A43" s="182" t="s">
        <v>299</v>
      </c>
      <c r="B43" s="305"/>
      <c r="C43" s="305"/>
      <c r="D43" s="305"/>
      <c r="E43" s="305"/>
      <c r="F43" s="305"/>
      <c r="G43" s="313"/>
      <c r="H43" s="63"/>
      <c r="I43" s="63"/>
    </row>
    <row r="44" spans="1:9" ht="15">
      <c r="A44" s="178" t="s">
        <v>300</v>
      </c>
      <c r="B44" s="312"/>
      <c r="C44" s="312"/>
      <c r="D44" s="312"/>
      <c r="E44" s="312"/>
      <c r="F44" s="312"/>
      <c r="G44" s="341"/>
      <c r="H44" s="63"/>
      <c r="I44" s="63"/>
    </row>
    <row r="45" spans="1:9" ht="15">
      <c r="A45" s="179" t="s">
        <v>301</v>
      </c>
      <c r="B45" s="312"/>
      <c r="C45" s="312"/>
      <c r="D45" s="312"/>
      <c r="E45" s="312"/>
      <c r="F45" s="312"/>
      <c r="G45" s="341"/>
      <c r="H45" s="63"/>
      <c r="I45" s="63"/>
    </row>
    <row r="46" spans="1:9" ht="15">
      <c r="A46" s="179" t="s">
        <v>302</v>
      </c>
      <c r="B46" s="312"/>
      <c r="C46" s="312"/>
      <c r="D46" s="312"/>
      <c r="E46" s="312"/>
      <c r="F46" s="312"/>
      <c r="G46" s="341"/>
      <c r="H46" s="63"/>
      <c r="I46" s="63"/>
    </row>
    <row r="47" spans="1:9" ht="15">
      <c r="A47" s="179" t="s">
        <v>303</v>
      </c>
      <c r="B47" s="312"/>
      <c r="C47" s="312"/>
      <c r="D47" s="312"/>
      <c r="E47" s="312"/>
      <c r="F47" s="312"/>
      <c r="G47" s="341"/>
      <c r="H47" s="63"/>
      <c r="I47" s="63"/>
    </row>
    <row r="48" spans="1:9" ht="30">
      <c r="A48" s="183" t="s">
        <v>304</v>
      </c>
      <c r="B48" s="312"/>
      <c r="C48" s="312"/>
      <c r="D48" s="312"/>
      <c r="E48" s="312"/>
      <c r="F48" s="312"/>
      <c r="G48" s="341"/>
      <c r="H48" s="63"/>
      <c r="I48" s="63"/>
    </row>
    <row r="49" spans="1:9" ht="15">
      <c r="A49" s="179" t="s">
        <v>305</v>
      </c>
      <c r="B49" s="312"/>
      <c r="C49" s="312"/>
      <c r="D49" s="312"/>
      <c r="E49" s="312"/>
      <c r="F49" s="312"/>
      <c r="G49" s="341"/>
      <c r="H49" s="63"/>
      <c r="I49" s="63"/>
    </row>
    <row r="50" spans="1:9" ht="15">
      <c r="A50" s="179" t="s">
        <v>306</v>
      </c>
      <c r="B50" s="312"/>
      <c r="C50" s="312"/>
      <c r="D50" s="312"/>
      <c r="E50" s="312"/>
      <c r="F50" s="312"/>
      <c r="G50" s="341"/>
      <c r="H50" s="63"/>
      <c r="I50" s="63"/>
    </row>
    <row r="51" spans="1:9" ht="15">
      <c r="A51" s="179" t="s">
        <v>307</v>
      </c>
      <c r="B51" s="312"/>
      <c r="C51" s="312"/>
      <c r="D51" s="312"/>
      <c r="E51" s="312"/>
      <c r="F51" s="312"/>
      <c r="G51" s="341"/>
      <c r="H51" s="63"/>
      <c r="I51" s="63"/>
    </row>
    <row r="52" spans="1:9" ht="15">
      <c r="A52" s="179" t="s">
        <v>308</v>
      </c>
      <c r="B52" s="312"/>
      <c r="C52" s="312"/>
      <c r="D52" s="312"/>
      <c r="E52" s="312"/>
      <c r="F52" s="312"/>
      <c r="G52" s="341"/>
      <c r="H52" s="63"/>
      <c r="I52" s="63"/>
    </row>
    <row r="53" spans="1:9" ht="15">
      <c r="A53" s="178" t="s">
        <v>309</v>
      </c>
      <c r="B53" s="312"/>
      <c r="C53" s="312"/>
      <c r="D53" s="312"/>
      <c r="E53" s="312"/>
      <c r="F53" s="312"/>
      <c r="G53" s="341"/>
      <c r="H53" s="63"/>
      <c r="I53" s="63"/>
    </row>
    <row r="54" spans="1:9" ht="15">
      <c r="A54" s="179" t="s">
        <v>310</v>
      </c>
      <c r="B54" s="312"/>
      <c r="C54" s="312"/>
      <c r="D54" s="312"/>
      <c r="E54" s="312"/>
      <c r="F54" s="312"/>
      <c r="G54" s="341"/>
      <c r="H54" s="63"/>
      <c r="I54" s="63"/>
    </row>
    <row r="55" spans="1:9" ht="15">
      <c r="A55" s="179" t="s">
        <v>311</v>
      </c>
      <c r="B55" s="312"/>
      <c r="C55" s="312"/>
      <c r="D55" s="312"/>
      <c r="E55" s="312"/>
      <c r="F55" s="312"/>
      <c r="G55" s="341"/>
      <c r="H55" s="63"/>
      <c r="I55" s="63"/>
    </row>
    <row r="56" spans="1:9" ht="15">
      <c r="A56" s="179" t="s">
        <v>312</v>
      </c>
      <c r="B56" s="312"/>
      <c r="C56" s="312"/>
      <c r="D56" s="312"/>
      <c r="E56" s="312"/>
      <c r="F56" s="312"/>
      <c r="G56" s="341"/>
      <c r="H56" s="63"/>
      <c r="I56" s="63"/>
    </row>
    <row r="57" spans="1:9" ht="15">
      <c r="A57" s="179" t="s">
        <v>313</v>
      </c>
      <c r="B57" s="312"/>
      <c r="C57" s="312"/>
      <c r="D57" s="312"/>
      <c r="E57" s="312"/>
      <c r="F57" s="312"/>
      <c r="G57" s="341"/>
      <c r="H57" s="63"/>
      <c r="I57" s="63"/>
    </row>
    <row r="58" spans="1:9" ht="15">
      <c r="A58" s="178" t="s">
        <v>314</v>
      </c>
      <c r="B58" s="312"/>
      <c r="C58" s="312"/>
      <c r="D58" s="312"/>
      <c r="E58" s="312"/>
      <c r="F58" s="312"/>
      <c r="G58" s="341"/>
      <c r="H58" s="63"/>
      <c r="I58" s="63"/>
    </row>
    <row r="59" spans="1:9" ht="15">
      <c r="A59" s="179" t="s">
        <v>315</v>
      </c>
      <c r="B59" s="312"/>
      <c r="C59" s="312"/>
      <c r="D59" s="312"/>
      <c r="E59" s="312"/>
      <c r="F59" s="312"/>
      <c r="G59" s="341"/>
      <c r="H59" s="63"/>
      <c r="I59" s="63"/>
    </row>
    <row r="60" spans="1:9" ht="15">
      <c r="A60" s="179" t="s">
        <v>316</v>
      </c>
      <c r="B60" s="312"/>
      <c r="C60" s="312"/>
      <c r="D60" s="312"/>
      <c r="E60" s="312"/>
      <c r="F60" s="312"/>
      <c r="G60" s="341"/>
      <c r="H60" s="63"/>
      <c r="I60" s="63"/>
    </row>
    <row r="61" spans="1:9" ht="15">
      <c r="A61" s="178" t="s">
        <v>317</v>
      </c>
      <c r="B61" s="312">
        <v>9477094</v>
      </c>
      <c r="C61" s="312">
        <v>3789.96</v>
      </c>
      <c r="D61" s="312">
        <f>B61+C61</f>
        <v>9480883.9600000009</v>
      </c>
      <c r="E61" s="312">
        <v>9480883.9600000009</v>
      </c>
      <c r="F61" s="312">
        <v>9480883.9600000009</v>
      </c>
      <c r="G61" s="312">
        <f>F61-B61</f>
        <v>3789.9600000008941</v>
      </c>
      <c r="H61" s="63"/>
      <c r="I61" s="63"/>
    </row>
    <row r="62" spans="1:9" ht="15">
      <c r="A62" s="178" t="s">
        <v>318</v>
      </c>
      <c r="B62" s="312">
        <v>0</v>
      </c>
      <c r="C62" s="312">
        <v>0</v>
      </c>
      <c r="D62" s="312">
        <f>B62+C62</f>
        <v>0</v>
      </c>
      <c r="E62" s="312">
        <v>0</v>
      </c>
      <c r="F62" s="312">
        <v>0</v>
      </c>
      <c r="G62" s="312">
        <f>D62-E62</f>
        <v>0</v>
      </c>
      <c r="H62" s="63"/>
      <c r="I62" s="63"/>
    </row>
    <row r="63" spans="1:9" ht="15">
      <c r="A63" s="182" t="s">
        <v>319</v>
      </c>
      <c r="B63" s="305">
        <f>+B44+B53+B58+B61+B62</f>
        <v>9477094</v>
      </c>
      <c r="C63" s="305">
        <f t="shared" ref="C63:G63" si="1">+C44+C53+C58+C61+C62</f>
        <v>3789.96</v>
      </c>
      <c r="D63" s="305">
        <f t="shared" si="1"/>
        <v>9480883.9600000009</v>
      </c>
      <c r="E63" s="305">
        <f t="shared" si="1"/>
        <v>9480883.9600000009</v>
      </c>
      <c r="F63" s="305">
        <f t="shared" si="1"/>
        <v>9480883.9600000009</v>
      </c>
      <c r="G63" s="305">
        <f t="shared" si="1"/>
        <v>3789.9600000008941</v>
      </c>
      <c r="H63" s="63"/>
      <c r="I63" s="64"/>
    </row>
    <row r="64" spans="1:9" ht="15">
      <c r="A64" s="182" t="s">
        <v>320</v>
      </c>
      <c r="B64" s="305">
        <f>B65</f>
        <v>0</v>
      </c>
      <c r="C64" s="305">
        <f t="shared" ref="C64:G64" si="2">C65</f>
        <v>2040.94</v>
      </c>
      <c r="D64" s="305">
        <f t="shared" si="2"/>
        <v>2040.94</v>
      </c>
      <c r="E64" s="305">
        <f t="shared" si="2"/>
        <v>2040.94</v>
      </c>
      <c r="F64" s="305">
        <f t="shared" si="2"/>
        <v>2040.94</v>
      </c>
      <c r="G64" s="305">
        <f t="shared" si="2"/>
        <v>2040.94</v>
      </c>
      <c r="H64" s="63"/>
      <c r="I64" s="64"/>
    </row>
    <row r="65" spans="1:9" ht="15">
      <c r="A65" s="178" t="s">
        <v>321</v>
      </c>
      <c r="B65" s="337"/>
      <c r="C65" s="337">
        <v>2040.94</v>
      </c>
      <c r="D65" s="337">
        <f>B65+C65</f>
        <v>2040.94</v>
      </c>
      <c r="E65" s="337">
        <v>2040.94</v>
      </c>
      <c r="F65" s="337">
        <v>2040.94</v>
      </c>
      <c r="G65" s="338">
        <f>F65-B65</f>
        <v>2040.94</v>
      </c>
      <c r="H65" s="63"/>
      <c r="I65" s="63"/>
    </row>
    <row r="66" spans="1:9" ht="15">
      <c r="A66" s="182" t="s">
        <v>322</v>
      </c>
      <c r="B66" s="305">
        <f>+B41+B63+B64</f>
        <v>14564154</v>
      </c>
      <c r="C66" s="305">
        <f>+C41+C63+C64</f>
        <v>615287.18999999994</v>
      </c>
      <c r="D66" s="305">
        <f t="shared" ref="D66:G66" si="3">+D41+D63+D64</f>
        <v>15179441.189999999</v>
      </c>
      <c r="E66" s="305">
        <f t="shared" si="3"/>
        <v>15179441.189999999</v>
      </c>
      <c r="F66" s="305">
        <f t="shared" si="3"/>
        <v>15179441.189999999</v>
      </c>
      <c r="G66" s="305">
        <f t="shared" si="3"/>
        <v>615287.19000000088</v>
      </c>
      <c r="H66" s="63"/>
      <c r="I66" s="64"/>
    </row>
    <row r="67" spans="1:9" ht="15">
      <c r="A67" s="184" t="s">
        <v>323</v>
      </c>
      <c r="B67" s="90"/>
      <c r="C67" s="90"/>
      <c r="D67" s="90"/>
      <c r="E67" s="90"/>
      <c r="F67" s="90"/>
      <c r="G67" s="186"/>
      <c r="H67" s="63"/>
      <c r="I67" s="64"/>
    </row>
    <row r="68" spans="1:9" ht="15">
      <c r="A68" s="182" t="s">
        <v>324</v>
      </c>
      <c r="B68" s="91"/>
      <c r="C68" s="91"/>
      <c r="D68" s="91"/>
      <c r="E68" s="91"/>
      <c r="F68" s="91"/>
      <c r="G68" s="187"/>
      <c r="H68" s="63"/>
      <c r="I68" s="63"/>
    </row>
    <row r="69" spans="1:9" ht="15">
      <c r="A69" s="306" t="s">
        <v>325</v>
      </c>
      <c r="B69" s="91"/>
      <c r="C69" s="91"/>
      <c r="D69" s="91"/>
      <c r="E69" s="91"/>
      <c r="F69" s="91"/>
      <c r="G69" s="187"/>
      <c r="H69" s="63"/>
      <c r="I69" s="63"/>
    </row>
    <row r="70" spans="1:9" ht="15">
      <c r="A70" s="185" t="s">
        <v>326</v>
      </c>
      <c r="B70" s="92"/>
      <c r="C70" s="92"/>
      <c r="D70" s="92"/>
      <c r="E70" s="92"/>
      <c r="F70" s="92"/>
      <c r="G70" s="188"/>
      <c r="H70" s="63"/>
      <c r="I70" s="63"/>
    </row>
    <row r="71" spans="1:9" ht="15">
      <c r="A71" s="425" t="s">
        <v>327</v>
      </c>
      <c r="B71" s="425"/>
      <c r="C71" s="425"/>
      <c r="D71" s="425"/>
      <c r="E71" s="425"/>
      <c r="F71" s="425"/>
      <c r="G71" s="425"/>
      <c r="H71" s="63"/>
      <c r="I71" s="63"/>
    </row>
    <row r="72" spans="1:9" ht="15">
      <c r="A72" s="425" t="s">
        <v>328</v>
      </c>
      <c r="B72" s="425"/>
      <c r="C72" s="425"/>
      <c r="D72" s="425"/>
      <c r="E72" s="425"/>
      <c r="F72" s="425"/>
      <c r="G72" s="425"/>
      <c r="H72" s="63"/>
      <c r="I72" s="63"/>
    </row>
    <row r="73" spans="1:9">
      <c r="A73" s="102"/>
      <c r="B73" s="102"/>
      <c r="C73" s="102"/>
      <c r="D73" s="102"/>
      <c r="E73" s="102"/>
      <c r="F73" s="102"/>
      <c r="G73" s="103"/>
    </row>
  </sheetData>
  <mergeCells count="10">
    <mergeCell ref="A71:G71"/>
    <mergeCell ref="A72:G72"/>
    <mergeCell ref="A1:G1"/>
    <mergeCell ref="A7:A8"/>
    <mergeCell ref="G7:G8"/>
    <mergeCell ref="B7:F7"/>
    <mergeCell ref="A5:G5"/>
    <mergeCell ref="A4:G4"/>
    <mergeCell ref="A3:G3"/>
    <mergeCell ref="A2:G2"/>
  </mergeCells>
  <printOptions horizontalCentered="1"/>
  <pageMargins left="0.31496062992125984" right="0.31496062992125984" top="0.55118110236220474" bottom="0.55118110236220474" header="0.31496062992125984" footer="0.31496062992125984"/>
  <pageSetup scale="65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4"/>
  <sheetViews>
    <sheetView zoomScaleNormal="100" zoomScaleSheetLayoutView="5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C24" sqref="C24"/>
    </sheetView>
  </sheetViews>
  <sheetFormatPr baseColWidth="10" defaultRowHeight="12.75"/>
  <cols>
    <col min="1" max="1" width="1.85546875" customWidth="1"/>
    <col min="2" max="2" width="6.7109375" customWidth="1"/>
    <col min="3" max="3" width="75.5703125" customWidth="1"/>
    <col min="4" max="9" width="17.7109375" customWidth="1"/>
    <col min="10" max="11" width="11.42578125" style="346"/>
    <col min="12" max="12" width="13" style="346" customWidth="1"/>
    <col min="13" max="13" width="15.42578125" style="346" customWidth="1"/>
    <col min="14" max="14" width="13" style="346" bestFit="1" customWidth="1"/>
    <col min="15" max="15" width="19.7109375" style="346" customWidth="1"/>
    <col min="16" max="16" width="12.42578125" style="346" bestFit="1" customWidth="1"/>
    <col min="17" max="23" width="11.42578125" style="346"/>
  </cols>
  <sheetData>
    <row r="1" spans="1:23" ht="9" customHeight="1">
      <c r="A1" s="45"/>
      <c r="B1" s="45"/>
      <c r="C1" s="45"/>
      <c r="D1" s="45"/>
      <c r="E1" s="45"/>
      <c r="F1" s="45"/>
      <c r="G1" s="45"/>
      <c r="H1" s="45"/>
      <c r="I1" s="45"/>
    </row>
    <row r="2" spans="1:23" ht="18.75">
      <c r="A2" s="45"/>
      <c r="B2" s="479" t="s">
        <v>554</v>
      </c>
      <c r="C2" s="480"/>
      <c r="D2" s="480"/>
      <c r="E2" s="480"/>
      <c r="F2" s="480"/>
      <c r="G2" s="480"/>
      <c r="H2" s="480"/>
      <c r="I2" s="481"/>
    </row>
    <row r="3" spans="1:23" ht="18.75">
      <c r="A3" s="45"/>
      <c r="B3" s="482" t="s">
        <v>367</v>
      </c>
      <c r="C3" s="483"/>
      <c r="D3" s="483"/>
      <c r="E3" s="483"/>
      <c r="F3" s="483"/>
      <c r="G3" s="483"/>
      <c r="H3" s="483"/>
      <c r="I3" s="484"/>
    </row>
    <row r="4" spans="1:23" ht="18.75">
      <c r="A4" s="45"/>
      <c r="B4" s="485" t="s">
        <v>368</v>
      </c>
      <c r="C4" s="486"/>
      <c r="D4" s="486"/>
      <c r="E4" s="486"/>
      <c r="F4" s="486"/>
      <c r="G4" s="486"/>
      <c r="H4" s="486"/>
      <c r="I4" s="487"/>
    </row>
    <row r="5" spans="1:23" ht="18.75">
      <c r="A5" s="45"/>
      <c r="B5" s="488" t="s">
        <v>559</v>
      </c>
      <c r="C5" s="489"/>
      <c r="D5" s="489"/>
      <c r="E5" s="489"/>
      <c r="F5" s="489"/>
      <c r="G5" s="489"/>
      <c r="H5" s="489"/>
      <c r="I5" s="490"/>
    </row>
    <row r="6" spans="1:23" s="138" customFormat="1" ht="7.5" customHeight="1">
      <c r="A6" s="160"/>
      <c r="B6" s="161"/>
      <c r="C6" s="161"/>
      <c r="D6" s="161"/>
      <c r="E6" s="161"/>
      <c r="F6" s="161"/>
      <c r="G6" s="161"/>
      <c r="H6" s="161"/>
      <c r="I6" s="161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</row>
    <row r="7" spans="1:23" ht="15">
      <c r="A7" s="45"/>
      <c r="B7" s="431" t="s">
        <v>128</v>
      </c>
      <c r="C7" s="432"/>
      <c r="D7" s="437"/>
      <c r="E7" s="437"/>
      <c r="F7" s="437"/>
      <c r="G7" s="437"/>
      <c r="H7" s="438"/>
      <c r="I7" s="439" t="s">
        <v>149</v>
      </c>
    </row>
    <row r="8" spans="1:23" ht="30">
      <c r="A8" s="45"/>
      <c r="B8" s="433"/>
      <c r="C8" s="434"/>
      <c r="D8" s="157" t="s">
        <v>150</v>
      </c>
      <c r="E8" s="158" t="s">
        <v>151</v>
      </c>
      <c r="F8" s="157" t="s">
        <v>152</v>
      </c>
      <c r="G8" s="157" t="s">
        <v>153</v>
      </c>
      <c r="H8" s="157" t="s">
        <v>154</v>
      </c>
      <c r="I8" s="440"/>
    </row>
    <row r="9" spans="1:23" ht="15">
      <c r="A9" s="45"/>
      <c r="B9" s="435"/>
      <c r="C9" s="436"/>
      <c r="D9" s="157">
        <v>1</v>
      </c>
      <c r="E9" s="158">
        <v>2</v>
      </c>
      <c r="F9" s="157" t="s">
        <v>155</v>
      </c>
      <c r="G9" s="157">
        <v>4</v>
      </c>
      <c r="H9" s="157">
        <v>5</v>
      </c>
      <c r="I9" s="159" t="s">
        <v>156</v>
      </c>
    </row>
    <row r="10" spans="1:23" ht="15">
      <c r="A10" s="46"/>
      <c r="B10" s="47" t="s">
        <v>222</v>
      </c>
      <c r="C10" s="48"/>
      <c r="D10" s="49">
        <f>D11+D19+D29+D49</f>
        <v>5087060</v>
      </c>
      <c r="E10" s="49">
        <f>E11+E19+E29+E49+E39</f>
        <v>653501.18000000005</v>
      </c>
      <c r="F10" s="49">
        <f>F11+F19+F29+F49+F39</f>
        <v>5740561.1799999997</v>
      </c>
      <c r="G10" s="49">
        <f>G11+G19+G29+G49+G39</f>
        <v>5767099.3399999999</v>
      </c>
      <c r="H10" s="49">
        <f>H11+H19+H29+H49+H39</f>
        <v>5740561.1799999997</v>
      </c>
      <c r="I10" s="264">
        <f>+F10-G10</f>
        <v>-26538.160000000149</v>
      </c>
      <c r="K10" s="346" t="s">
        <v>566</v>
      </c>
      <c r="L10" s="346" t="s">
        <v>560</v>
      </c>
      <c r="M10" s="347" t="s">
        <v>561</v>
      </c>
      <c r="N10" s="347" t="s">
        <v>562</v>
      </c>
    </row>
    <row r="11" spans="1:23" ht="15">
      <c r="A11" s="50"/>
      <c r="B11" s="51" t="s">
        <v>221</v>
      </c>
      <c r="C11" s="52"/>
      <c r="D11" s="299">
        <f>SUM(D12:D18)</f>
        <v>3884200.77</v>
      </c>
      <c r="E11" s="299">
        <f t="shared" ref="E11:I11" si="0">SUM(E12:E18)</f>
        <v>160284.97</v>
      </c>
      <c r="F11" s="299">
        <f t="shared" si="0"/>
        <v>4044485.7399999998</v>
      </c>
      <c r="G11" s="299">
        <f>SUM(G12:G18)</f>
        <v>4071023.9000000004</v>
      </c>
      <c r="H11" s="299">
        <f>SUM(H12:H18)</f>
        <v>4044485.7399999998</v>
      </c>
      <c r="I11" s="265">
        <f t="shared" si="0"/>
        <v>-26538.160000000615</v>
      </c>
      <c r="P11" s="347"/>
    </row>
    <row r="12" spans="1:23" ht="15">
      <c r="A12" s="45"/>
      <c r="B12" s="61" t="s">
        <v>6</v>
      </c>
      <c r="C12" s="53" t="s">
        <v>157</v>
      </c>
      <c r="D12" s="303">
        <v>3130007.83</v>
      </c>
      <c r="E12" s="303">
        <v>-26538.16</v>
      </c>
      <c r="F12" s="303">
        <f>+D12+E12</f>
        <v>3103469.67</v>
      </c>
      <c r="G12" s="303">
        <f>O12</f>
        <v>3130007.8300000005</v>
      </c>
      <c r="H12" s="303">
        <v>3103469.67</v>
      </c>
      <c r="I12" s="303">
        <f>+F12-G12</f>
        <v>-26538.160000000615</v>
      </c>
      <c r="L12" s="348">
        <f>'[3]ABRIL 2014'!$R$15</f>
        <v>378211.96</v>
      </c>
      <c r="M12" s="349">
        <f>'[4]ABRIL 2014'!$R$15</f>
        <v>2751795.8700000006</v>
      </c>
      <c r="N12" s="349"/>
      <c r="O12" s="350">
        <f>SUM(K12:N12)</f>
        <v>3130007.8300000005</v>
      </c>
      <c r="P12" s="347"/>
    </row>
    <row r="13" spans="1:23" ht="15">
      <c r="A13" s="45"/>
      <c r="B13" s="61" t="s">
        <v>7</v>
      </c>
      <c r="C13" s="336" t="s">
        <v>158</v>
      </c>
      <c r="D13" s="303">
        <v>0</v>
      </c>
      <c r="E13" s="303">
        <v>0</v>
      </c>
      <c r="F13" s="303">
        <f t="shared" ref="F13:F15" si="1">+D13+E13</f>
        <v>0</v>
      </c>
      <c r="G13" s="303">
        <f t="shared" ref="G13:G17" si="2">O13</f>
        <v>0</v>
      </c>
      <c r="H13" s="303">
        <v>0</v>
      </c>
      <c r="I13" s="303">
        <f t="shared" ref="I13:I76" si="3">+F13-G13</f>
        <v>0</v>
      </c>
      <c r="M13" s="347"/>
      <c r="N13" s="347"/>
      <c r="O13" s="350">
        <f t="shared" ref="O13:O18" si="4">SUM(K13:N13)</f>
        <v>0</v>
      </c>
      <c r="P13" s="347"/>
    </row>
    <row r="14" spans="1:23" ht="15">
      <c r="A14" s="45"/>
      <c r="B14" s="61" t="s">
        <v>8</v>
      </c>
      <c r="C14" s="53" t="s">
        <v>159</v>
      </c>
      <c r="D14" s="303">
        <v>415000</v>
      </c>
      <c r="E14" s="303">
        <v>-758.37</v>
      </c>
      <c r="F14" s="303">
        <f t="shared" si="1"/>
        <v>414241.63</v>
      </c>
      <c r="G14" s="303">
        <f t="shared" si="2"/>
        <v>414241.63</v>
      </c>
      <c r="H14" s="303">
        <v>414241.63</v>
      </c>
      <c r="I14" s="303">
        <f t="shared" si="3"/>
        <v>0</v>
      </c>
      <c r="L14" s="348">
        <f>'[3]ABRIL 2014'!$R$16</f>
        <v>4963.7599999999993</v>
      </c>
      <c r="M14" s="349">
        <f>'[4]ABRIL 2014'!$R$16+'[4]ABRIL 2014'!$R$17</f>
        <v>409277.87</v>
      </c>
      <c r="N14" s="349"/>
      <c r="O14" s="350">
        <f t="shared" si="4"/>
        <v>414241.63</v>
      </c>
      <c r="P14" s="347"/>
    </row>
    <row r="15" spans="1:23" ht="15">
      <c r="A15" s="45"/>
      <c r="B15" s="61" t="s">
        <v>9</v>
      </c>
      <c r="C15" s="53" t="s">
        <v>160</v>
      </c>
      <c r="D15" s="303"/>
      <c r="E15" s="303"/>
      <c r="F15" s="303">
        <f t="shared" si="1"/>
        <v>0</v>
      </c>
      <c r="G15" s="303">
        <f t="shared" si="2"/>
        <v>0</v>
      </c>
      <c r="H15" s="303">
        <v>0</v>
      </c>
      <c r="I15" s="303">
        <f t="shared" si="3"/>
        <v>0</v>
      </c>
      <c r="L15" s="348">
        <v>0</v>
      </c>
      <c r="M15" s="349">
        <v>0</v>
      </c>
      <c r="N15" s="350"/>
      <c r="O15" s="350">
        <f t="shared" si="4"/>
        <v>0</v>
      </c>
      <c r="P15" s="347"/>
    </row>
    <row r="16" spans="1:23" ht="15">
      <c r="A16" s="45"/>
      <c r="B16" s="61" t="s">
        <v>10</v>
      </c>
      <c r="C16" s="53" t="s">
        <v>161</v>
      </c>
      <c r="D16" s="303">
        <v>334192.94</v>
      </c>
      <c r="E16" s="303">
        <v>186154.2</v>
      </c>
      <c r="F16" s="303">
        <f>+D16+E16</f>
        <v>520347.14</v>
      </c>
      <c r="G16" s="303">
        <f t="shared" si="2"/>
        <v>520347.14</v>
      </c>
      <c r="H16" s="303">
        <v>520347.14</v>
      </c>
      <c r="I16" s="303">
        <f t="shared" si="3"/>
        <v>0</v>
      </c>
      <c r="L16" s="348">
        <f>'[3]ABRIL 2014'!$R$22+'[3]ABRIL 2014'!$R$23</f>
        <v>29690.92</v>
      </c>
      <c r="M16" s="349">
        <f>'[4]ABRIL 2014'!$R$21+'[4]ABRIL 2014'!$R$22+'[4]ABRIL 2014'!$R$23+'[4]ABRIL 2014'!$R$24</f>
        <v>490656.22000000003</v>
      </c>
      <c r="N16" s="347"/>
      <c r="O16" s="350">
        <f t="shared" si="4"/>
        <v>520347.14</v>
      </c>
      <c r="P16" s="347"/>
    </row>
    <row r="17" spans="1:16" ht="15">
      <c r="A17" s="45"/>
      <c r="B17" s="61" t="s">
        <v>11</v>
      </c>
      <c r="C17" s="53" t="s">
        <v>162</v>
      </c>
      <c r="D17" s="303">
        <v>5000</v>
      </c>
      <c r="E17" s="303">
        <v>1427.3</v>
      </c>
      <c r="F17" s="303">
        <f t="shared" ref="F17:F18" si="5">+D17+E17</f>
        <v>6427.3</v>
      </c>
      <c r="G17" s="303">
        <f t="shared" si="2"/>
        <v>6427.2999999999993</v>
      </c>
      <c r="H17" s="303">
        <v>6427.3</v>
      </c>
      <c r="I17" s="303">
        <f>+F17-G17</f>
        <v>0</v>
      </c>
      <c r="L17" s="348">
        <f>'[3]ABRIL 2014'!$R$25</f>
        <v>2864.89</v>
      </c>
      <c r="M17" s="351">
        <f>'[4]ABRIL 2014'!$R$25</f>
        <v>3562.41</v>
      </c>
      <c r="N17" s="349"/>
      <c r="O17" s="350">
        <f t="shared" si="4"/>
        <v>6427.2999999999993</v>
      </c>
      <c r="P17" s="347"/>
    </row>
    <row r="18" spans="1:16" ht="16.5">
      <c r="A18" s="45"/>
      <c r="B18" s="61" t="s">
        <v>12</v>
      </c>
      <c r="C18" s="53" t="s">
        <v>163</v>
      </c>
      <c r="D18" s="303">
        <v>0</v>
      </c>
      <c r="E18" s="303"/>
      <c r="F18" s="303">
        <f t="shared" si="5"/>
        <v>0</v>
      </c>
      <c r="G18" s="303">
        <v>0</v>
      </c>
      <c r="H18" s="303">
        <v>0</v>
      </c>
      <c r="I18" s="303">
        <f t="shared" si="3"/>
        <v>0</v>
      </c>
      <c r="L18" s="352">
        <f>SUM(L12:L17)</f>
        <v>415731.53</v>
      </c>
      <c r="M18" s="352">
        <f>SUM(M12:M17)</f>
        <v>3655292.370000001</v>
      </c>
      <c r="N18" s="350"/>
      <c r="O18" s="350">
        <f t="shared" si="4"/>
        <v>4071023.9000000013</v>
      </c>
      <c r="P18" s="347"/>
    </row>
    <row r="19" spans="1:16" ht="15">
      <c r="A19" s="50"/>
      <c r="B19" s="54" t="s">
        <v>229</v>
      </c>
      <c r="C19" s="55"/>
      <c r="D19" s="300">
        <f>SUM(D20:D28)</f>
        <v>440816</v>
      </c>
      <c r="E19" s="300">
        <f t="shared" ref="E19:F19" si="6">SUM(E20:E28)</f>
        <v>13990.720000000003</v>
      </c>
      <c r="F19" s="300">
        <f t="shared" si="6"/>
        <v>454806.72000000003</v>
      </c>
      <c r="G19" s="300">
        <f>SUM(G20:G28)</f>
        <v>454806.72000000003</v>
      </c>
      <c r="H19" s="300">
        <f>SUM(H20:H28)</f>
        <v>454806.72000000003</v>
      </c>
      <c r="I19" s="56">
        <f>SUM(I20:I28)</f>
        <v>0</v>
      </c>
      <c r="L19" s="346" t="s">
        <v>560</v>
      </c>
      <c r="M19" s="347" t="s">
        <v>561</v>
      </c>
      <c r="N19" s="347" t="s">
        <v>562</v>
      </c>
      <c r="O19" s="347"/>
      <c r="P19" s="347"/>
    </row>
    <row r="20" spans="1:16" ht="15">
      <c r="A20" s="45"/>
      <c r="B20" s="61" t="s">
        <v>13</v>
      </c>
      <c r="C20" s="53" t="s">
        <v>164</v>
      </c>
      <c r="D20" s="302">
        <v>120000</v>
      </c>
      <c r="E20" s="302">
        <v>4741.96</v>
      </c>
      <c r="F20" s="302">
        <f t="shared" ref="F20:F28" si="7">+D20+E20</f>
        <v>124741.96</v>
      </c>
      <c r="G20" s="302">
        <f t="shared" ref="G20:G28" si="8">O20</f>
        <v>124741.95999999999</v>
      </c>
      <c r="H20" s="302">
        <v>124741.96</v>
      </c>
      <c r="I20" s="302">
        <f t="shared" si="3"/>
        <v>0</v>
      </c>
      <c r="L20" s="348">
        <f>'[3]ABRIL 2014'!$R$29</f>
        <v>463.84</v>
      </c>
      <c r="M20" s="349">
        <f>'[4]ABRIL 2014'!$R$29+'[4]ABRIL 2014'!$R$33</f>
        <v>10091.82</v>
      </c>
      <c r="N20" s="349">
        <f>'[5]ABRIL 2014'!$S$13+'[5]ABRIL 2014'!$S$15+'[5]ABRIL 2014'!$S$16+'[5]ABRIL 2014'!$S$17+'[5]ABRIL 2014'!$S$18</f>
        <v>114186.29999999999</v>
      </c>
      <c r="O20" s="349">
        <f>SUM(L20:N20)</f>
        <v>124741.95999999999</v>
      </c>
      <c r="P20" s="347"/>
    </row>
    <row r="21" spans="1:16" ht="15">
      <c r="A21" s="45"/>
      <c r="B21" s="61" t="s">
        <v>14</v>
      </c>
      <c r="C21" s="53" t="s">
        <v>165</v>
      </c>
      <c r="D21" s="302">
        <v>43000</v>
      </c>
      <c r="E21" s="302">
        <v>4948.92</v>
      </c>
      <c r="F21" s="302">
        <f t="shared" si="7"/>
        <v>47948.92</v>
      </c>
      <c r="G21" s="302">
        <f t="shared" si="8"/>
        <v>47948.92</v>
      </c>
      <c r="H21" s="302">
        <v>47948.92</v>
      </c>
      <c r="I21" s="302">
        <f t="shared" si="3"/>
        <v>0</v>
      </c>
      <c r="L21" s="348">
        <f>'[3]ABRIL 2014'!$R$37</f>
        <v>2218.6800000000003</v>
      </c>
      <c r="M21" s="349">
        <f>'[4]ABRIL 2014'!$R$37</f>
        <v>2489.41</v>
      </c>
      <c r="N21" s="349">
        <f>'[5]ABRIL 2014'!$S$20</f>
        <v>43240.83</v>
      </c>
      <c r="O21" s="349">
        <f t="shared" ref="O21:O61" si="9">SUM(L21:N21)</f>
        <v>47948.92</v>
      </c>
      <c r="P21" s="347"/>
    </row>
    <row r="22" spans="1:16" ht="15">
      <c r="A22" s="45"/>
      <c r="B22" s="61" t="s">
        <v>15</v>
      </c>
      <c r="C22" s="53" t="s">
        <v>166</v>
      </c>
      <c r="D22" s="302">
        <v>0</v>
      </c>
      <c r="E22" s="302"/>
      <c r="F22" s="302">
        <f t="shared" si="7"/>
        <v>0</v>
      </c>
      <c r="G22" s="302">
        <f t="shared" si="8"/>
        <v>0</v>
      </c>
      <c r="H22" s="302">
        <v>0</v>
      </c>
      <c r="I22" s="302">
        <f t="shared" si="3"/>
        <v>0</v>
      </c>
      <c r="L22" s="348">
        <f>'[3]ABRIL 2014'!$R$47</f>
        <v>0</v>
      </c>
      <c r="M22" s="347"/>
      <c r="N22" s="347"/>
      <c r="O22" s="349">
        <f t="shared" si="9"/>
        <v>0</v>
      </c>
      <c r="P22" s="347"/>
    </row>
    <row r="23" spans="1:16" ht="15">
      <c r="A23" s="45"/>
      <c r="B23" s="61" t="s">
        <v>16</v>
      </c>
      <c r="C23" s="53" t="s">
        <v>167</v>
      </c>
      <c r="D23" s="302">
        <v>36870</v>
      </c>
      <c r="E23" s="302">
        <v>-5.25</v>
      </c>
      <c r="F23" s="302">
        <f t="shared" si="7"/>
        <v>36864.75</v>
      </c>
      <c r="G23" s="302">
        <f t="shared" si="8"/>
        <v>36864.75</v>
      </c>
      <c r="H23" s="302">
        <v>36864.75</v>
      </c>
      <c r="I23" s="302">
        <f t="shared" si="3"/>
        <v>0</v>
      </c>
      <c r="L23" s="348">
        <f>'[3]ABRIL 2014'!$R$43</f>
        <v>181</v>
      </c>
      <c r="M23" s="349">
        <f>'[4]ABRIL 2014'!$R$42</f>
        <v>1006.72</v>
      </c>
      <c r="N23" s="349">
        <f>'[5]ABRIL 2014'!$S$22+'[5]ABRIL 2014'!$S$23+'[5]ABRIL 2014'!$S$24+'[5]ABRIL 2014'!$S$25+'[5]ABRIL 2014'!$S$26</f>
        <v>35677.03</v>
      </c>
      <c r="O23" s="349">
        <f t="shared" si="9"/>
        <v>36864.75</v>
      </c>
      <c r="P23" s="349"/>
    </row>
    <row r="24" spans="1:16" ht="15">
      <c r="A24" s="45"/>
      <c r="B24" s="61" t="s">
        <v>17</v>
      </c>
      <c r="C24" s="53" t="s">
        <v>168</v>
      </c>
      <c r="D24" s="302">
        <v>13300</v>
      </c>
      <c r="E24" s="302">
        <v>-65.47</v>
      </c>
      <c r="F24" s="302">
        <f t="shared" si="7"/>
        <v>13234.53</v>
      </c>
      <c r="G24" s="302">
        <f t="shared" si="8"/>
        <v>13234.529999999999</v>
      </c>
      <c r="H24" s="302">
        <v>13234.53</v>
      </c>
      <c r="I24" s="302">
        <f t="shared" si="3"/>
        <v>0</v>
      </c>
      <c r="L24" s="348">
        <f>'[3]ABRIL 2014'!$R$46</f>
        <v>0</v>
      </c>
      <c r="M24" s="347"/>
      <c r="N24" s="349">
        <f>'[5]ABRIL 2014'!$S$27+'[5]ABRIL 2014'!$S$28+'[5]ABRIL 2014'!$S$29</f>
        <v>13234.529999999999</v>
      </c>
      <c r="O24" s="349">
        <f t="shared" si="9"/>
        <v>13234.529999999999</v>
      </c>
      <c r="P24" s="349"/>
    </row>
    <row r="25" spans="1:16" ht="15">
      <c r="A25" s="45"/>
      <c r="B25" s="61" t="s">
        <v>18</v>
      </c>
      <c r="C25" s="53" t="s">
        <v>169</v>
      </c>
      <c r="D25" s="302">
        <v>199166</v>
      </c>
      <c r="E25" s="302">
        <v>4447.37</v>
      </c>
      <c r="F25" s="302">
        <f t="shared" si="7"/>
        <v>203613.37</v>
      </c>
      <c r="G25" s="302">
        <f t="shared" si="8"/>
        <v>203613.37</v>
      </c>
      <c r="H25" s="302">
        <v>203613.37</v>
      </c>
      <c r="I25" s="302">
        <f t="shared" si="3"/>
        <v>0</v>
      </c>
      <c r="L25" s="348">
        <f>'[3]ABRIL 2014'!$R$49</f>
        <v>6470.85</v>
      </c>
      <c r="M25" s="349">
        <f>'[4]ABRIL 2014'!$R$49</f>
        <v>33866.409999999996</v>
      </c>
      <c r="N25" s="349">
        <f>'[5]ABRIL 2014'!$S$30</f>
        <v>163276.10999999999</v>
      </c>
      <c r="O25" s="349">
        <f t="shared" si="9"/>
        <v>203613.37</v>
      </c>
      <c r="P25" s="349"/>
    </row>
    <row r="26" spans="1:16" ht="15">
      <c r="A26" s="45"/>
      <c r="B26" s="61" t="s">
        <v>61</v>
      </c>
      <c r="C26" s="53" t="s">
        <v>170</v>
      </c>
      <c r="D26" s="302">
        <v>10280</v>
      </c>
      <c r="E26" s="302">
        <v>-7.31</v>
      </c>
      <c r="F26" s="302">
        <f>+D26+E26</f>
        <v>10272.69</v>
      </c>
      <c r="G26" s="302">
        <f t="shared" si="8"/>
        <v>10272.689999999999</v>
      </c>
      <c r="H26" s="302">
        <v>10272.69</v>
      </c>
      <c r="I26" s="302">
        <f t="shared" si="3"/>
        <v>0</v>
      </c>
      <c r="J26" s="353"/>
      <c r="K26" s="354"/>
      <c r="L26" s="354">
        <f>'[3]ABRIL 2014'!$R$50</f>
        <v>0</v>
      </c>
      <c r="M26" s="349">
        <f>'[4]ABRIL 2014'!$R$50</f>
        <v>1264</v>
      </c>
      <c r="N26" s="349">
        <f>'[5]ABRIL 2014'!$S$31+'[5]ABRIL 2014'!$S$34</f>
        <v>9008.6899999999987</v>
      </c>
      <c r="O26" s="349">
        <f t="shared" si="9"/>
        <v>10272.689999999999</v>
      </c>
      <c r="P26" s="349"/>
    </row>
    <row r="27" spans="1:16" ht="15">
      <c r="A27" s="45"/>
      <c r="B27" s="61" t="s">
        <v>223</v>
      </c>
      <c r="C27" s="53" t="s">
        <v>171</v>
      </c>
      <c r="D27" s="302"/>
      <c r="E27" s="302"/>
      <c r="F27" s="302">
        <f t="shared" si="7"/>
        <v>0</v>
      </c>
      <c r="G27" s="302">
        <f t="shared" si="8"/>
        <v>0</v>
      </c>
      <c r="H27" s="302">
        <v>0</v>
      </c>
      <c r="I27" s="302">
        <f t="shared" si="3"/>
        <v>0</v>
      </c>
      <c r="M27" s="347"/>
      <c r="N27" s="349">
        <v>0</v>
      </c>
      <c r="O27" s="349">
        <f t="shared" si="9"/>
        <v>0</v>
      </c>
      <c r="P27" s="349"/>
    </row>
    <row r="28" spans="1:16" ht="15">
      <c r="A28" s="45"/>
      <c r="B28" s="61" t="s">
        <v>224</v>
      </c>
      <c r="C28" s="53" t="s">
        <v>172</v>
      </c>
      <c r="D28" s="263">
        <v>18200</v>
      </c>
      <c r="E28" s="263">
        <v>-69.5</v>
      </c>
      <c r="F28" s="302">
        <f t="shared" si="7"/>
        <v>18130.5</v>
      </c>
      <c r="G28" s="263">
        <f t="shared" si="8"/>
        <v>18130.5</v>
      </c>
      <c r="H28" s="263">
        <v>18130.5</v>
      </c>
      <c r="I28" s="262">
        <f t="shared" si="3"/>
        <v>0</v>
      </c>
      <c r="L28" s="348">
        <f>'[3]ABRIL 2014'!$R$59+'[3]ABRIL 2014'!$R$60</f>
        <v>2098.89</v>
      </c>
      <c r="M28" s="349">
        <f>'[4]ABRIL 2014'!$R$55+'[4]ABRIL 2014'!$R$56+'[4]ABRIL 2014'!$R$59</f>
        <v>1118</v>
      </c>
      <c r="N28" s="349">
        <f>'[5]ABRIL 2014'!$S$35+'[5]ABRIL 2014'!$S$36+'[5]ABRIL 2014'!$S$38</f>
        <v>14913.61</v>
      </c>
      <c r="O28" s="349">
        <f t="shared" si="9"/>
        <v>18130.5</v>
      </c>
      <c r="P28" s="349"/>
    </row>
    <row r="29" spans="1:16" ht="15">
      <c r="A29" s="50"/>
      <c r="B29" s="54" t="s">
        <v>230</v>
      </c>
      <c r="C29" s="55"/>
      <c r="D29" s="301">
        <f>SUM(D30:D38)</f>
        <v>740533.23</v>
      </c>
      <c r="E29" s="301">
        <f t="shared" ref="E29:H29" si="10">SUM(E30:E38)</f>
        <v>479277.44</v>
      </c>
      <c r="F29" s="301">
        <f t="shared" si="10"/>
        <v>1219810.67</v>
      </c>
      <c r="G29" s="301">
        <f>SUM(G30:G38)</f>
        <v>1219810.67</v>
      </c>
      <c r="H29" s="301">
        <f t="shared" si="10"/>
        <v>1219810.67</v>
      </c>
      <c r="I29" s="266">
        <f>SUM(I30:I38)</f>
        <v>0</v>
      </c>
      <c r="M29" s="347"/>
      <c r="N29" s="349"/>
      <c r="O29" s="349">
        <f t="shared" si="9"/>
        <v>0</v>
      </c>
      <c r="P29" s="349"/>
    </row>
    <row r="30" spans="1:16" ht="15">
      <c r="A30" s="45"/>
      <c r="B30" s="61" t="s">
        <v>21</v>
      </c>
      <c r="C30" s="53" t="s">
        <v>173</v>
      </c>
      <c r="D30" s="303">
        <v>25000</v>
      </c>
      <c r="E30" s="303">
        <v>230989.87</v>
      </c>
      <c r="F30" s="303">
        <f>+D30+E30</f>
        <v>255989.87</v>
      </c>
      <c r="G30" s="303">
        <f t="shared" ref="G30:G38" si="11">O30</f>
        <v>255989.87</v>
      </c>
      <c r="H30" s="303">
        <v>255989.87</v>
      </c>
      <c r="I30" s="303">
        <f t="shared" si="3"/>
        <v>0</v>
      </c>
      <c r="K30" s="346">
        <v>0</v>
      </c>
      <c r="L30" s="348">
        <f>'[3]ABRIL 2014'!$R$63+'[3]ABRIL 2014'!$R$70+'[3]ABRIL 2014'!$R$71</f>
        <v>30190.59</v>
      </c>
      <c r="M30" s="349">
        <f>'[4]ABRIL 2014'!$R$63+'[4]ABRIL 2014'!$R$66+'[4]ABRIL 2014'!$R$67+'[4]ABRIL 2014'!$R$69+'[4]ABRIL 2014'!$R$71</f>
        <v>54110.55</v>
      </c>
      <c r="N30" s="349">
        <f>'[5]ABRIL 2014'!$S$43+'[5]ABRIL 2014'!$S$45+'[5]ABRIL 2014'!$S$46+'[5]ABRIL 2014'!$S$47+'[5]ABRIL 2014'!$S$48</f>
        <v>171688.72999999998</v>
      </c>
      <c r="O30" s="349">
        <f>SUM(K30:N30)</f>
        <v>255989.87</v>
      </c>
      <c r="P30" s="349"/>
    </row>
    <row r="31" spans="1:16" ht="15">
      <c r="A31" s="45"/>
      <c r="B31" s="61" t="s">
        <v>22</v>
      </c>
      <c r="C31" s="53" t="s">
        <v>174</v>
      </c>
      <c r="D31" s="303">
        <v>7000</v>
      </c>
      <c r="E31" s="303">
        <v>41.2</v>
      </c>
      <c r="F31" s="303">
        <f t="shared" ref="F31:F59" si="12">+D31+E31</f>
        <v>7041.2</v>
      </c>
      <c r="G31" s="303">
        <f t="shared" si="11"/>
        <v>7041.2000000000007</v>
      </c>
      <c r="H31" s="303">
        <v>7041.2</v>
      </c>
      <c r="I31" s="303">
        <f t="shared" si="3"/>
        <v>0</v>
      </c>
      <c r="K31" s="346">
        <v>0</v>
      </c>
      <c r="L31" s="346">
        <v>0</v>
      </c>
      <c r="M31" s="349">
        <f>'[4]ABRIL 2014'!$R$72+'[4]ABRIL 2014'!$R$73+'[4]ABRIL 2014'!$R$74+'[4]ABRIL 2014'!$R$75+'[4]ABRIL 2014'!$R$76+'[4]ABRIL 2014'!$R$77</f>
        <v>0</v>
      </c>
      <c r="N31" s="349">
        <f>'[5]ABRIL 2014'!$S$49+'[5]ABRIL 2014'!$S$51+'[5]ABRIL 2014'!$S$52</f>
        <v>7041.2000000000007</v>
      </c>
      <c r="O31" s="349">
        <f t="shared" ref="O31:O38" si="13">SUM(K31:N31)</f>
        <v>7041.2000000000007</v>
      </c>
      <c r="P31" s="349"/>
    </row>
    <row r="32" spans="1:16" ht="15">
      <c r="A32" s="45"/>
      <c r="B32" s="61" t="s">
        <v>23</v>
      </c>
      <c r="C32" s="53" t="s">
        <v>175</v>
      </c>
      <c r="D32" s="303">
        <v>200000</v>
      </c>
      <c r="E32" s="303">
        <v>50807.62</v>
      </c>
      <c r="F32" s="303">
        <f t="shared" si="12"/>
        <v>250807.62</v>
      </c>
      <c r="G32" s="303">
        <f t="shared" si="11"/>
        <v>250807.62</v>
      </c>
      <c r="H32" s="303">
        <v>250807.62</v>
      </c>
      <c r="I32" s="303">
        <f t="shared" si="3"/>
        <v>0</v>
      </c>
      <c r="K32" s="348">
        <f>'[6]MAYO 2017'!$R$64</f>
        <v>8000</v>
      </c>
      <c r="L32" s="348">
        <f>'[3]ABRIL 2014'!$R$78</f>
        <v>23223.13</v>
      </c>
      <c r="M32" s="349">
        <f>'[4]ABRIL 2014'!$R$78+'[4]ABRIL 2014'!$R$79+'[4]ABRIL 2014'!$R$80+'[4]ABRIL 2014'!$R$81+'[4]ABRIL 2014'!$R$82+'[4]ABRIL 2014'!$R$83+'[4]ABRIL 2014'!$R$84</f>
        <v>27225.13</v>
      </c>
      <c r="N32" s="349">
        <f>'[5]ABRIL 2014'!$S$53+'[5]ABRIL 2014'!$S$54+'[5]ABRIL 2014'!$S$55+'[5]ABRIL 2014'!$S$56+'[5]ABRIL 2014'!$S$57+'[5]ABRIL 2014'!$S$58</f>
        <v>192359.36</v>
      </c>
      <c r="O32" s="349">
        <f t="shared" si="13"/>
        <v>250807.62</v>
      </c>
      <c r="P32" s="349"/>
    </row>
    <row r="33" spans="1:16" ht="15">
      <c r="A33" s="45"/>
      <c r="B33" s="61" t="s">
        <v>24</v>
      </c>
      <c r="C33" s="53" t="s">
        <v>176</v>
      </c>
      <c r="D33" s="303">
        <v>61500</v>
      </c>
      <c r="E33" s="303">
        <v>-218.18</v>
      </c>
      <c r="F33" s="303">
        <f t="shared" si="12"/>
        <v>61281.82</v>
      </c>
      <c r="G33" s="303">
        <f t="shared" si="11"/>
        <v>61281.819999999992</v>
      </c>
      <c r="H33" s="303">
        <v>61281.82</v>
      </c>
      <c r="I33" s="303">
        <f t="shared" si="3"/>
        <v>0</v>
      </c>
      <c r="K33" s="348">
        <f>'[6]MAYO 2017'!$R$68</f>
        <v>5.8</v>
      </c>
      <c r="L33" s="348">
        <f>'[3]ABRIL 2014'!$R$85</f>
        <v>1183.2</v>
      </c>
      <c r="M33" s="349">
        <f>'[4]ABRIL 2014'!$R$85+'[4]ABRIL 2014'!$R$87</f>
        <v>24086.089999999997</v>
      </c>
      <c r="N33" s="349">
        <f>'[5]ABRIL 2014'!$S$59+'[5]ABRIL 2014'!$S$60+'[5]ABRIL 2014'!$S$62</f>
        <v>36006.729999999996</v>
      </c>
      <c r="O33" s="349">
        <f t="shared" si="13"/>
        <v>61281.819999999992</v>
      </c>
      <c r="P33" s="349"/>
    </row>
    <row r="34" spans="1:16" ht="15">
      <c r="A34" s="45"/>
      <c r="B34" s="61" t="s">
        <v>25</v>
      </c>
      <c r="C34" s="53" t="s">
        <v>177</v>
      </c>
      <c r="D34" s="303">
        <v>81033.23</v>
      </c>
      <c r="E34" s="303">
        <v>148362.78</v>
      </c>
      <c r="F34" s="303">
        <f t="shared" si="12"/>
        <v>229396.01</v>
      </c>
      <c r="G34" s="303">
        <f t="shared" si="11"/>
        <v>229396.01</v>
      </c>
      <c r="H34" s="303">
        <v>229396.01</v>
      </c>
      <c r="I34" s="303">
        <f t="shared" si="3"/>
        <v>0</v>
      </c>
      <c r="K34" s="346">
        <v>0</v>
      </c>
      <c r="L34" s="348">
        <f>'[3]ABRIL 2014'!$R$90</f>
        <v>0</v>
      </c>
      <c r="M34" s="349">
        <f>'[4]ABRIL 2014'!$R$96</f>
        <v>78416</v>
      </c>
      <c r="N34" s="349">
        <f>'[5]ABRIL 2014'!$S$66+'[5]ABRIL 2014'!$S$68+'[5]ABRIL 2014'!$S$71+'[5]ABRIL 2014'!$S$72</f>
        <v>150980.01</v>
      </c>
      <c r="O34" s="349">
        <f t="shared" si="13"/>
        <v>229396.01</v>
      </c>
      <c r="P34" s="349"/>
    </row>
    <row r="35" spans="1:16" ht="15">
      <c r="A35" s="45"/>
      <c r="B35" s="61" t="s">
        <v>225</v>
      </c>
      <c r="C35" s="53" t="s">
        <v>178</v>
      </c>
      <c r="D35" s="303">
        <v>32000</v>
      </c>
      <c r="E35" s="303">
        <v>1130.1400000000001</v>
      </c>
      <c r="F35" s="303">
        <f t="shared" si="12"/>
        <v>33130.14</v>
      </c>
      <c r="G35" s="303">
        <f t="shared" si="11"/>
        <v>33130.14</v>
      </c>
      <c r="H35" s="303">
        <v>33130.14</v>
      </c>
      <c r="I35" s="303">
        <f t="shared" si="3"/>
        <v>0</v>
      </c>
      <c r="K35" s="346">
        <v>0</v>
      </c>
      <c r="L35" s="346">
        <v>0</v>
      </c>
      <c r="M35" s="349">
        <f>'[4]ABRIL 2014'!$R$98</f>
        <v>1722.6</v>
      </c>
      <c r="N35" s="349">
        <f>'[5]ABRIL 2014'!$S$73</f>
        <v>31407.54</v>
      </c>
      <c r="O35" s="349">
        <f t="shared" si="13"/>
        <v>33130.14</v>
      </c>
      <c r="P35" s="347"/>
    </row>
    <row r="36" spans="1:16" ht="15">
      <c r="A36" s="45"/>
      <c r="B36" s="61" t="s">
        <v>226</v>
      </c>
      <c r="C36" s="53" t="s">
        <v>179</v>
      </c>
      <c r="D36" s="303">
        <v>199000</v>
      </c>
      <c r="E36" s="303">
        <v>37056.85</v>
      </c>
      <c r="F36" s="303">
        <f t="shared" si="12"/>
        <v>236056.85</v>
      </c>
      <c r="G36" s="303">
        <f t="shared" si="11"/>
        <v>236056.84999999998</v>
      </c>
      <c r="H36" s="303">
        <v>236056.85</v>
      </c>
      <c r="I36" s="303">
        <f t="shared" si="3"/>
        <v>0</v>
      </c>
      <c r="K36" s="346">
        <v>0</v>
      </c>
      <c r="L36" s="348">
        <f>'[3]ABRIL 2014'!$R$103+'[3]ABRIL 2014'!$R$104</f>
        <v>8200.8000000000011</v>
      </c>
      <c r="M36" s="349">
        <f>'[4]ABRIL 2014'!$R$102+'[4]ABRIL 2014'!$R$103+'[4]ABRIL 2014'!$R$104</f>
        <v>95364.950000000012</v>
      </c>
      <c r="N36" s="349">
        <f>'[5]ABRIL 2014'!$S$75+'[5]ABRIL 2014'!$S$76+'[5]ABRIL 2014'!$S$77</f>
        <v>132491.09999999998</v>
      </c>
      <c r="O36" s="349">
        <f t="shared" si="13"/>
        <v>236056.84999999998</v>
      </c>
      <c r="P36" s="347"/>
    </row>
    <row r="37" spans="1:16" ht="15">
      <c r="A37" s="45"/>
      <c r="B37" s="61" t="s">
        <v>227</v>
      </c>
      <c r="C37" s="53" t="s">
        <v>180</v>
      </c>
      <c r="D37" s="303">
        <v>100000</v>
      </c>
      <c r="E37" s="303">
        <v>10071.16</v>
      </c>
      <c r="F37" s="303">
        <f t="shared" si="12"/>
        <v>110071.16</v>
      </c>
      <c r="G37" s="303">
        <f t="shared" si="11"/>
        <v>110071.16</v>
      </c>
      <c r="H37" s="303">
        <v>110071.16</v>
      </c>
      <c r="I37" s="303">
        <f t="shared" si="3"/>
        <v>0</v>
      </c>
      <c r="K37" s="346">
        <v>0</v>
      </c>
      <c r="L37" s="348">
        <f>'[3]ABRIL 2014'!$R$107</f>
        <v>0</v>
      </c>
      <c r="M37" s="349">
        <f>'[4]ABRIL 2014'!$R$107</f>
        <v>7900</v>
      </c>
      <c r="N37" s="349">
        <f>'[5]ABRIL 2014'!$S$80</f>
        <v>102171.16</v>
      </c>
      <c r="O37" s="349">
        <f t="shared" si="13"/>
        <v>110071.16</v>
      </c>
      <c r="P37" s="349"/>
    </row>
    <row r="38" spans="1:16" ht="15">
      <c r="A38" s="45"/>
      <c r="B38" s="61" t="s">
        <v>228</v>
      </c>
      <c r="C38" s="53" t="s">
        <v>181</v>
      </c>
      <c r="D38" s="303">
        <v>35000</v>
      </c>
      <c r="E38" s="303">
        <v>1036</v>
      </c>
      <c r="F38" s="303">
        <f t="shared" si="12"/>
        <v>36036</v>
      </c>
      <c r="G38" s="303">
        <f t="shared" si="11"/>
        <v>36036</v>
      </c>
      <c r="H38" s="303">
        <v>36036</v>
      </c>
      <c r="I38" s="303">
        <f t="shared" si="3"/>
        <v>0</v>
      </c>
      <c r="K38" s="346">
        <v>0</v>
      </c>
      <c r="L38" s="346">
        <v>0</v>
      </c>
      <c r="M38" s="349">
        <f>'[4]ABRIL 2014'!$R$111+'[4]ABRIL 2014'!$R$112+'[4]ABRIL 2014'!$R$114</f>
        <v>28718</v>
      </c>
      <c r="N38" s="349">
        <f>'[5]ABRIL 2014'!$S$82</f>
        <v>7318</v>
      </c>
      <c r="O38" s="349">
        <f t="shared" si="13"/>
        <v>36036</v>
      </c>
      <c r="P38" s="349"/>
    </row>
    <row r="39" spans="1:16" ht="15">
      <c r="A39" s="50"/>
      <c r="B39" s="54" t="s">
        <v>231</v>
      </c>
      <c r="C39" s="55"/>
      <c r="D39" s="304">
        <f>SUM(D40:D48)</f>
        <v>0</v>
      </c>
      <c r="E39" s="304">
        <f t="shared" ref="E39:I39" si="14">SUM(E40:E48)</f>
        <v>0</v>
      </c>
      <c r="F39" s="304">
        <f t="shared" si="14"/>
        <v>0</v>
      </c>
      <c r="G39" s="304">
        <f>SUM(G40:G48)</f>
        <v>0</v>
      </c>
      <c r="H39" s="304">
        <f t="shared" si="14"/>
        <v>0</v>
      </c>
      <c r="I39" s="304">
        <f t="shared" si="14"/>
        <v>0</v>
      </c>
      <c r="M39" s="347"/>
      <c r="N39" s="349"/>
      <c r="O39" s="349">
        <f t="shared" si="9"/>
        <v>0</v>
      </c>
      <c r="P39" s="349"/>
    </row>
    <row r="40" spans="1:16" ht="15">
      <c r="A40" s="45"/>
      <c r="B40" s="61" t="s">
        <v>26</v>
      </c>
      <c r="C40" s="53" t="s">
        <v>182</v>
      </c>
      <c r="D40" s="303">
        <v>0</v>
      </c>
      <c r="E40" s="303">
        <v>0</v>
      </c>
      <c r="F40" s="303">
        <v>0</v>
      </c>
      <c r="G40" s="303">
        <v>0</v>
      </c>
      <c r="H40" s="303">
        <v>0</v>
      </c>
      <c r="I40" s="303">
        <f t="shared" si="3"/>
        <v>0</v>
      </c>
      <c r="M40" s="347"/>
      <c r="N40" s="349"/>
      <c r="O40" s="349">
        <f t="shared" si="9"/>
        <v>0</v>
      </c>
      <c r="P40" s="349"/>
    </row>
    <row r="41" spans="1:16" ht="15">
      <c r="A41" s="45"/>
      <c r="B41" s="61" t="s">
        <v>27</v>
      </c>
      <c r="C41" s="53" t="s">
        <v>183</v>
      </c>
      <c r="D41" s="303">
        <v>0</v>
      </c>
      <c r="E41" s="303">
        <v>0</v>
      </c>
      <c r="F41" s="303">
        <f t="shared" si="12"/>
        <v>0</v>
      </c>
      <c r="G41" s="303">
        <v>0</v>
      </c>
      <c r="H41" s="303">
        <v>0</v>
      </c>
      <c r="I41" s="303">
        <f t="shared" si="3"/>
        <v>0</v>
      </c>
      <c r="M41" s="347"/>
      <c r="N41" s="349"/>
      <c r="O41" s="349">
        <f t="shared" si="9"/>
        <v>0</v>
      </c>
      <c r="P41" s="349"/>
    </row>
    <row r="42" spans="1:16" ht="15">
      <c r="A42" s="45"/>
      <c r="B42" s="61" t="s">
        <v>28</v>
      </c>
      <c r="C42" s="53" t="s">
        <v>184</v>
      </c>
      <c r="D42" s="303">
        <v>0</v>
      </c>
      <c r="E42" s="303">
        <v>0</v>
      </c>
      <c r="F42" s="303">
        <f t="shared" si="12"/>
        <v>0</v>
      </c>
      <c r="G42" s="303">
        <v>0</v>
      </c>
      <c r="H42" s="303">
        <v>0</v>
      </c>
      <c r="I42" s="303">
        <f t="shared" si="3"/>
        <v>0</v>
      </c>
      <c r="M42" s="347"/>
      <c r="N42" s="349"/>
      <c r="O42" s="349">
        <f t="shared" si="9"/>
        <v>0</v>
      </c>
      <c r="P42" s="349"/>
    </row>
    <row r="43" spans="1:16" ht="15">
      <c r="A43" s="45"/>
      <c r="B43" s="61" t="s">
        <v>29</v>
      </c>
      <c r="C43" s="53" t="s">
        <v>185</v>
      </c>
      <c r="D43" s="303">
        <v>0</v>
      </c>
      <c r="E43" s="303">
        <v>0</v>
      </c>
      <c r="F43" s="303">
        <f t="shared" si="12"/>
        <v>0</v>
      </c>
      <c r="G43" s="303">
        <v>0</v>
      </c>
      <c r="H43" s="303"/>
      <c r="I43" s="303">
        <f t="shared" si="3"/>
        <v>0</v>
      </c>
      <c r="M43" s="347"/>
      <c r="N43" s="349"/>
      <c r="O43" s="349">
        <f t="shared" si="9"/>
        <v>0</v>
      </c>
      <c r="P43" s="349"/>
    </row>
    <row r="44" spans="1:16" ht="15">
      <c r="A44" s="45"/>
      <c r="B44" s="61" t="s">
        <v>30</v>
      </c>
      <c r="C44" s="53" t="s">
        <v>186</v>
      </c>
      <c r="D44" s="303">
        <v>0</v>
      </c>
      <c r="E44" s="303">
        <v>0</v>
      </c>
      <c r="F44" s="303">
        <f t="shared" si="12"/>
        <v>0</v>
      </c>
      <c r="G44" s="303">
        <v>0</v>
      </c>
      <c r="H44" s="303">
        <v>0</v>
      </c>
      <c r="I44" s="303">
        <f t="shared" si="3"/>
        <v>0</v>
      </c>
      <c r="M44" s="347"/>
      <c r="N44" s="349"/>
      <c r="O44" s="349">
        <f t="shared" si="9"/>
        <v>0</v>
      </c>
      <c r="P44" s="349"/>
    </row>
    <row r="45" spans="1:16" ht="15">
      <c r="A45" s="45"/>
      <c r="B45" s="61" t="s">
        <v>232</v>
      </c>
      <c r="C45" s="53" t="s">
        <v>187</v>
      </c>
      <c r="D45" s="303">
        <v>0</v>
      </c>
      <c r="E45" s="303">
        <v>0</v>
      </c>
      <c r="F45" s="303">
        <f t="shared" si="12"/>
        <v>0</v>
      </c>
      <c r="G45" s="303">
        <v>0</v>
      </c>
      <c r="H45" s="303">
        <v>0</v>
      </c>
      <c r="I45" s="303">
        <f t="shared" si="3"/>
        <v>0</v>
      </c>
      <c r="M45" s="347"/>
      <c r="N45" s="349"/>
      <c r="O45" s="349">
        <f t="shared" si="9"/>
        <v>0</v>
      </c>
      <c r="P45" s="347"/>
    </row>
    <row r="46" spans="1:16" ht="15">
      <c r="A46" s="45"/>
      <c r="B46" s="61" t="s">
        <v>233</v>
      </c>
      <c r="C46" s="53" t="s">
        <v>188</v>
      </c>
      <c r="D46" s="303">
        <v>0</v>
      </c>
      <c r="E46" s="303">
        <v>0</v>
      </c>
      <c r="F46" s="303">
        <f t="shared" si="12"/>
        <v>0</v>
      </c>
      <c r="G46" s="303">
        <v>0</v>
      </c>
      <c r="H46" s="303">
        <v>0</v>
      </c>
      <c r="I46" s="303">
        <f t="shared" si="3"/>
        <v>0</v>
      </c>
      <c r="M46" s="347"/>
      <c r="N46" s="349"/>
      <c r="O46" s="349">
        <f t="shared" si="9"/>
        <v>0</v>
      </c>
      <c r="P46" s="347"/>
    </row>
    <row r="47" spans="1:16" ht="15">
      <c r="A47" s="45"/>
      <c r="B47" s="61" t="s">
        <v>234</v>
      </c>
      <c r="C47" s="53" t="s">
        <v>189</v>
      </c>
      <c r="D47" s="303">
        <v>0</v>
      </c>
      <c r="E47" s="303">
        <v>0</v>
      </c>
      <c r="F47" s="303">
        <f t="shared" si="12"/>
        <v>0</v>
      </c>
      <c r="G47" s="303">
        <v>0</v>
      </c>
      <c r="H47" s="303">
        <v>0</v>
      </c>
      <c r="I47" s="303">
        <f t="shared" si="3"/>
        <v>0</v>
      </c>
      <c r="M47" s="347"/>
      <c r="N47" s="349"/>
      <c r="O47" s="349">
        <f t="shared" si="9"/>
        <v>0</v>
      </c>
      <c r="P47" s="347"/>
    </row>
    <row r="48" spans="1:16" ht="15">
      <c r="A48" s="45"/>
      <c r="B48" s="61" t="s">
        <v>235</v>
      </c>
      <c r="C48" s="53" t="s">
        <v>190</v>
      </c>
      <c r="D48" s="303">
        <v>0</v>
      </c>
      <c r="E48" s="303">
        <v>0</v>
      </c>
      <c r="F48" s="303">
        <f t="shared" si="12"/>
        <v>0</v>
      </c>
      <c r="G48" s="303">
        <v>0</v>
      </c>
      <c r="H48" s="303">
        <v>0</v>
      </c>
      <c r="I48" s="303">
        <f t="shared" si="3"/>
        <v>0</v>
      </c>
      <c r="M48" s="347"/>
      <c r="N48" s="349"/>
      <c r="O48" s="349">
        <f t="shared" si="9"/>
        <v>0</v>
      </c>
      <c r="P48" s="347"/>
    </row>
    <row r="49" spans="1:16" ht="15">
      <c r="A49" s="50"/>
      <c r="B49" s="54" t="s">
        <v>236</v>
      </c>
      <c r="C49" s="55"/>
      <c r="D49" s="266">
        <f>SUM(D50:D58)</f>
        <v>21510</v>
      </c>
      <c r="E49" s="266">
        <f t="shared" ref="E49:I49" si="15">SUM(E50:E58)</f>
        <v>-51.95</v>
      </c>
      <c r="F49" s="266">
        <f t="shared" si="12"/>
        <v>21458.05</v>
      </c>
      <c r="G49" s="266">
        <f>SUM(G50:G58)</f>
        <v>21458.05</v>
      </c>
      <c r="H49" s="266">
        <f t="shared" si="15"/>
        <v>21458.05</v>
      </c>
      <c r="I49" s="266">
        <f t="shared" si="15"/>
        <v>0</v>
      </c>
      <c r="M49" s="347"/>
      <c r="N49" s="349"/>
      <c r="O49" s="349">
        <f t="shared" si="9"/>
        <v>0</v>
      </c>
      <c r="P49" s="347"/>
    </row>
    <row r="50" spans="1:16" ht="15">
      <c r="A50" s="45"/>
      <c r="B50" s="61" t="s">
        <v>84</v>
      </c>
      <c r="C50" s="53" t="s">
        <v>191</v>
      </c>
      <c r="D50" s="263">
        <v>0</v>
      </c>
      <c r="E50" s="263"/>
      <c r="F50" s="303">
        <f t="shared" si="12"/>
        <v>0</v>
      </c>
      <c r="G50" s="323">
        <f t="shared" ref="G50:G55" si="16">O50</f>
        <v>0</v>
      </c>
      <c r="H50" s="323">
        <v>0</v>
      </c>
      <c r="I50" s="263">
        <f t="shared" si="3"/>
        <v>0</v>
      </c>
      <c r="M50" s="347"/>
      <c r="N50" s="349">
        <f>'[5]ABRIL 2014'!$S$86</f>
        <v>0</v>
      </c>
      <c r="O50" s="349">
        <f t="shared" si="9"/>
        <v>0</v>
      </c>
      <c r="P50" s="347"/>
    </row>
    <row r="51" spans="1:16" ht="15">
      <c r="A51" s="45"/>
      <c r="B51" s="61" t="s">
        <v>85</v>
      </c>
      <c r="C51" s="53" t="s">
        <v>192</v>
      </c>
      <c r="D51" s="263">
        <v>0</v>
      </c>
      <c r="E51" s="263"/>
      <c r="F51" s="303">
        <f t="shared" si="12"/>
        <v>0</v>
      </c>
      <c r="G51" s="263">
        <f t="shared" si="16"/>
        <v>0</v>
      </c>
      <c r="H51" s="263">
        <v>0</v>
      </c>
      <c r="I51" s="263">
        <f t="shared" si="3"/>
        <v>0</v>
      </c>
      <c r="M51" s="347"/>
      <c r="N51" s="349"/>
      <c r="O51" s="349">
        <f t="shared" si="9"/>
        <v>0</v>
      </c>
      <c r="P51" s="347"/>
    </row>
    <row r="52" spans="1:16" ht="15">
      <c r="A52" s="45"/>
      <c r="B52" s="61" t="s">
        <v>86</v>
      </c>
      <c r="C52" s="57" t="s">
        <v>193</v>
      </c>
      <c r="D52" s="263">
        <v>17710</v>
      </c>
      <c r="E52" s="263">
        <v>-1.95</v>
      </c>
      <c r="F52" s="303">
        <f t="shared" si="12"/>
        <v>17708.05</v>
      </c>
      <c r="G52" s="263">
        <f t="shared" si="16"/>
        <v>17708.05</v>
      </c>
      <c r="H52" s="263">
        <v>17708.05</v>
      </c>
      <c r="I52" s="263">
        <f t="shared" si="3"/>
        <v>0</v>
      </c>
      <c r="N52" s="348">
        <f>'[5]ABRIL 2014'!$S$93</f>
        <v>17708.05</v>
      </c>
      <c r="O52" s="349">
        <f t="shared" si="9"/>
        <v>17708.05</v>
      </c>
    </row>
    <row r="53" spans="1:16" ht="15">
      <c r="A53" s="45"/>
      <c r="B53" s="61" t="s">
        <v>237</v>
      </c>
      <c r="C53" s="53" t="s">
        <v>194</v>
      </c>
      <c r="D53" s="263"/>
      <c r="E53" s="263"/>
      <c r="F53" s="303">
        <f t="shared" si="12"/>
        <v>0</v>
      </c>
      <c r="G53" s="263">
        <f t="shared" si="16"/>
        <v>0</v>
      </c>
      <c r="H53" s="263">
        <v>0</v>
      </c>
      <c r="I53" s="263">
        <f t="shared" si="3"/>
        <v>0</v>
      </c>
      <c r="O53" s="349">
        <f t="shared" si="9"/>
        <v>0</v>
      </c>
    </row>
    <row r="54" spans="1:16" ht="15">
      <c r="A54" s="45"/>
      <c r="B54" s="61" t="s">
        <v>238</v>
      </c>
      <c r="C54" s="53" t="s">
        <v>195</v>
      </c>
      <c r="D54" s="263">
        <v>0</v>
      </c>
      <c r="E54" s="263"/>
      <c r="F54" s="303">
        <f t="shared" si="12"/>
        <v>0</v>
      </c>
      <c r="G54" s="263">
        <f t="shared" si="16"/>
        <v>0</v>
      </c>
      <c r="H54" s="263">
        <v>0</v>
      </c>
      <c r="I54" s="263">
        <f t="shared" si="3"/>
        <v>0</v>
      </c>
      <c r="N54" s="348"/>
      <c r="O54" s="349">
        <f t="shared" si="9"/>
        <v>0</v>
      </c>
    </row>
    <row r="55" spans="1:16" ht="15">
      <c r="A55" s="45"/>
      <c r="B55" s="61" t="s">
        <v>239</v>
      </c>
      <c r="C55" s="53" t="s">
        <v>196</v>
      </c>
      <c r="D55" s="263">
        <v>3800</v>
      </c>
      <c r="E55" s="263">
        <v>-50</v>
      </c>
      <c r="F55" s="303">
        <f t="shared" si="12"/>
        <v>3750</v>
      </c>
      <c r="G55" s="263">
        <f t="shared" si="16"/>
        <v>3750</v>
      </c>
      <c r="H55" s="263">
        <v>3750</v>
      </c>
      <c r="I55" s="263">
        <f t="shared" si="3"/>
        <v>0</v>
      </c>
      <c r="N55" s="348">
        <f>'[5]ABRIL 2014'!$S$94</f>
        <v>3750</v>
      </c>
      <c r="O55" s="349">
        <f t="shared" si="9"/>
        <v>3750</v>
      </c>
    </row>
    <row r="56" spans="1:16" ht="15">
      <c r="A56" s="45"/>
      <c r="B56" s="61" t="s">
        <v>240</v>
      </c>
      <c r="C56" s="53" t="s">
        <v>197</v>
      </c>
      <c r="D56" s="263">
        <v>0</v>
      </c>
      <c r="E56" s="263"/>
      <c r="F56" s="303">
        <f t="shared" si="12"/>
        <v>0</v>
      </c>
      <c r="G56" s="263">
        <v>0</v>
      </c>
      <c r="H56" s="263">
        <v>0</v>
      </c>
      <c r="I56" s="263">
        <f t="shared" si="3"/>
        <v>0</v>
      </c>
      <c r="O56" s="349">
        <f t="shared" si="9"/>
        <v>0</v>
      </c>
    </row>
    <row r="57" spans="1:16" ht="15">
      <c r="A57" s="45"/>
      <c r="B57" s="61" t="s">
        <v>241</v>
      </c>
      <c r="C57" s="53" t="s">
        <v>198</v>
      </c>
      <c r="D57" s="263">
        <v>0</v>
      </c>
      <c r="E57" s="263">
        <v>0</v>
      </c>
      <c r="F57" s="303">
        <f t="shared" si="12"/>
        <v>0</v>
      </c>
      <c r="G57" s="263">
        <v>0</v>
      </c>
      <c r="H57" s="263">
        <v>0</v>
      </c>
      <c r="I57" s="263">
        <f t="shared" si="3"/>
        <v>0</v>
      </c>
      <c r="O57" s="349">
        <f t="shared" si="9"/>
        <v>0</v>
      </c>
    </row>
    <row r="58" spans="1:16" ht="15">
      <c r="A58" s="45"/>
      <c r="B58" s="61" t="s">
        <v>242</v>
      </c>
      <c r="C58" s="53" t="s">
        <v>199</v>
      </c>
      <c r="D58" s="263">
        <v>0</v>
      </c>
      <c r="E58" s="263">
        <v>0</v>
      </c>
      <c r="F58" s="303">
        <f t="shared" si="12"/>
        <v>0</v>
      </c>
      <c r="G58" s="263">
        <v>0</v>
      </c>
      <c r="H58" s="263">
        <v>0</v>
      </c>
      <c r="I58" s="263">
        <f t="shared" si="3"/>
        <v>0</v>
      </c>
      <c r="O58" s="349">
        <f t="shared" si="9"/>
        <v>0</v>
      </c>
    </row>
    <row r="59" spans="1:16" ht="15">
      <c r="A59" s="50"/>
      <c r="B59" s="54" t="s">
        <v>243</v>
      </c>
      <c r="C59" s="55"/>
      <c r="D59" s="266"/>
      <c r="E59" s="266"/>
      <c r="F59" s="303">
        <f t="shared" si="12"/>
        <v>0</v>
      </c>
      <c r="G59" s="266"/>
      <c r="H59" s="266"/>
      <c r="I59" s="263">
        <f t="shared" si="3"/>
        <v>0</v>
      </c>
      <c r="O59" s="349">
        <f t="shared" si="9"/>
        <v>0</v>
      </c>
    </row>
    <row r="60" spans="1:16" ht="15">
      <c r="A60" s="45"/>
      <c r="B60" s="61" t="s">
        <v>32</v>
      </c>
      <c r="C60" s="53" t="s">
        <v>200</v>
      </c>
      <c r="D60" s="263">
        <v>0</v>
      </c>
      <c r="E60" s="263">
        <v>0</v>
      </c>
      <c r="F60" s="263">
        <v>0</v>
      </c>
      <c r="G60" s="263">
        <v>0</v>
      </c>
      <c r="H60" s="263">
        <v>0</v>
      </c>
      <c r="I60" s="263">
        <f t="shared" si="3"/>
        <v>0</v>
      </c>
      <c r="O60" s="349">
        <f t="shared" si="9"/>
        <v>0</v>
      </c>
    </row>
    <row r="61" spans="1:16" ht="15">
      <c r="A61" s="45"/>
      <c r="B61" s="61" t="s">
        <v>33</v>
      </c>
      <c r="C61" s="53" t="s">
        <v>201</v>
      </c>
      <c r="D61" s="263">
        <v>0</v>
      </c>
      <c r="E61" s="263">
        <v>0</v>
      </c>
      <c r="F61" s="263">
        <v>0</v>
      </c>
      <c r="G61" s="263">
        <v>0</v>
      </c>
      <c r="H61" s="263">
        <v>0</v>
      </c>
      <c r="I61" s="263">
        <f t="shared" si="3"/>
        <v>0</v>
      </c>
      <c r="O61" s="349">
        <f t="shared" si="9"/>
        <v>0</v>
      </c>
    </row>
    <row r="62" spans="1:16" ht="15">
      <c r="A62" s="45"/>
      <c r="B62" s="61" t="s">
        <v>90</v>
      </c>
      <c r="C62" s="53" t="s">
        <v>202</v>
      </c>
      <c r="D62" s="263">
        <v>0</v>
      </c>
      <c r="E62" s="263">
        <v>0</v>
      </c>
      <c r="F62" s="263">
        <v>0</v>
      </c>
      <c r="G62" s="263">
        <v>0</v>
      </c>
      <c r="H62" s="263">
        <v>0</v>
      </c>
      <c r="I62" s="263">
        <f t="shared" si="3"/>
        <v>0</v>
      </c>
    </row>
    <row r="63" spans="1:16" ht="15">
      <c r="A63" s="50"/>
      <c r="B63" s="54" t="s">
        <v>244</v>
      </c>
      <c r="C63" s="55"/>
      <c r="D63" s="266"/>
      <c r="E63" s="266"/>
      <c r="F63" s="266"/>
      <c r="G63" s="266"/>
      <c r="H63" s="266"/>
      <c r="I63" s="263">
        <f t="shared" si="3"/>
        <v>0</v>
      </c>
    </row>
    <row r="64" spans="1:16" ht="15">
      <c r="A64" s="45"/>
      <c r="B64" s="61" t="s">
        <v>35</v>
      </c>
      <c r="C64" s="53" t="s">
        <v>203</v>
      </c>
      <c r="D64" s="263">
        <v>0</v>
      </c>
      <c r="E64" s="263">
        <v>0</v>
      </c>
      <c r="F64" s="263">
        <v>0</v>
      </c>
      <c r="G64" s="263">
        <v>0</v>
      </c>
      <c r="H64" s="263">
        <v>0</v>
      </c>
      <c r="I64" s="263">
        <f t="shared" si="3"/>
        <v>0</v>
      </c>
    </row>
    <row r="65" spans="1:9" ht="15">
      <c r="A65" s="45"/>
      <c r="B65" s="61" t="s">
        <v>36</v>
      </c>
      <c r="C65" s="53" t="s">
        <v>204</v>
      </c>
      <c r="D65" s="263">
        <v>0</v>
      </c>
      <c r="E65" s="263">
        <v>0</v>
      </c>
      <c r="F65" s="263">
        <v>0</v>
      </c>
      <c r="G65" s="263">
        <v>0</v>
      </c>
      <c r="H65" s="263">
        <v>0</v>
      </c>
      <c r="I65" s="263">
        <f t="shared" si="3"/>
        <v>0</v>
      </c>
    </row>
    <row r="66" spans="1:9" ht="15">
      <c r="A66" s="45"/>
      <c r="B66" s="61" t="s">
        <v>37</v>
      </c>
      <c r="C66" s="53" t="s">
        <v>205</v>
      </c>
      <c r="D66" s="263">
        <v>0</v>
      </c>
      <c r="E66" s="263">
        <v>0</v>
      </c>
      <c r="F66" s="263">
        <v>0</v>
      </c>
      <c r="G66" s="263">
        <v>0</v>
      </c>
      <c r="H66" s="263">
        <v>0</v>
      </c>
      <c r="I66" s="263">
        <f t="shared" si="3"/>
        <v>0</v>
      </c>
    </row>
    <row r="67" spans="1:9" ht="15">
      <c r="A67" s="45"/>
      <c r="B67" s="61" t="s">
        <v>38</v>
      </c>
      <c r="C67" s="53" t="s">
        <v>206</v>
      </c>
      <c r="D67" s="263">
        <v>0</v>
      </c>
      <c r="E67" s="263">
        <v>0</v>
      </c>
      <c r="F67" s="263">
        <v>0</v>
      </c>
      <c r="G67" s="263">
        <v>0</v>
      </c>
      <c r="H67" s="263">
        <v>0</v>
      </c>
      <c r="I67" s="263">
        <f t="shared" si="3"/>
        <v>0</v>
      </c>
    </row>
    <row r="68" spans="1:9" ht="15">
      <c r="A68" s="45"/>
      <c r="B68" s="61" t="s">
        <v>245</v>
      </c>
      <c r="C68" s="53" t="s">
        <v>207</v>
      </c>
      <c r="D68" s="263">
        <v>0</v>
      </c>
      <c r="E68" s="263">
        <v>0</v>
      </c>
      <c r="F68" s="263">
        <v>0</v>
      </c>
      <c r="G68" s="263">
        <v>0</v>
      </c>
      <c r="H68" s="263">
        <v>0</v>
      </c>
      <c r="I68" s="263">
        <f t="shared" si="3"/>
        <v>0</v>
      </c>
    </row>
    <row r="69" spans="1:9" ht="15">
      <c r="A69" s="45"/>
      <c r="B69" s="61" t="s">
        <v>246</v>
      </c>
      <c r="C69" s="53" t="s">
        <v>208</v>
      </c>
      <c r="D69" s="263">
        <v>0</v>
      </c>
      <c r="E69" s="263">
        <v>0</v>
      </c>
      <c r="F69" s="263">
        <v>0</v>
      </c>
      <c r="G69" s="263">
        <v>0</v>
      </c>
      <c r="H69" s="263">
        <v>0</v>
      </c>
      <c r="I69" s="263">
        <f t="shared" si="3"/>
        <v>0</v>
      </c>
    </row>
    <row r="70" spans="1:9" ht="15">
      <c r="A70" s="45"/>
      <c r="B70" s="61" t="s">
        <v>247</v>
      </c>
      <c r="C70" s="53" t="s">
        <v>209</v>
      </c>
      <c r="D70" s="263">
        <v>0</v>
      </c>
      <c r="E70" s="263">
        <v>0</v>
      </c>
      <c r="F70" s="263">
        <v>0</v>
      </c>
      <c r="G70" s="263">
        <v>0</v>
      </c>
      <c r="H70" s="263">
        <v>0</v>
      </c>
      <c r="I70" s="263">
        <f t="shared" si="3"/>
        <v>0</v>
      </c>
    </row>
    <row r="71" spans="1:9" ht="15">
      <c r="A71" s="50"/>
      <c r="B71" s="54" t="s">
        <v>248</v>
      </c>
      <c r="C71" s="55"/>
      <c r="D71" s="266"/>
      <c r="E71" s="266"/>
      <c r="F71" s="266"/>
      <c r="G71" s="266"/>
      <c r="H71" s="266"/>
      <c r="I71" s="263">
        <f t="shared" si="3"/>
        <v>0</v>
      </c>
    </row>
    <row r="72" spans="1:9" ht="15">
      <c r="A72" s="45"/>
      <c r="B72" s="61" t="s">
        <v>103</v>
      </c>
      <c r="C72" s="53" t="s">
        <v>210</v>
      </c>
      <c r="D72" s="263">
        <v>0</v>
      </c>
      <c r="E72" s="263">
        <v>0</v>
      </c>
      <c r="F72" s="263">
        <v>0</v>
      </c>
      <c r="G72" s="263">
        <v>0</v>
      </c>
      <c r="H72" s="263">
        <v>0</v>
      </c>
      <c r="I72" s="263">
        <f t="shared" si="3"/>
        <v>0</v>
      </c>
    </row>
    <row r="73" spans="1:9" ht="15">
      <c r="A73" s="45"/>
      <c r="B73" s="61" t="s">
        <v>104</v>
      </c>
      <c r="C73" s="53" t="s">
        <v>211</v>
      </c>
      <c r="D73" s="263">
        <v>0</v>
      </c>
      <c r="E73" s="263">
        <v>0</v>
      </c>
      <c r="F73" s="263">
        <v>0</v>
      </c>
      <c r="G73" s="263">
        <v>0</v>
      </c>
      <c r="H73" s="263">
        <v>0</v>
      </c>
      <c r="I73" s="263">
        <f t="shared" si="3"/>
        <v>0</v>
      </c>
    </row>
    <row r="74" spans="1:9" ht="15">
      <c r="A74" s="45"/>
      <c r="B74" s="61" t="s">
        <v>105</v>
      </c>
      <c r="C74" s="53" t="s">
        <v>212</v>
      </c>
      <c r="D74" s="263">
        <v>0</v>
      </c>
      <c r="E74" s="263">
        <v>0</v>
      </c>
      <c r="F74" s="263">
        <v>0</v>
      </c>
      <c r="G74" s="263">
        <v>0</v>
      </c>
      <c r="H74" s="263">
        <v>0</v>
      </c>
      <c r="I74" s="263">
        <f t="shared" si="3"/>
        <v>0</v>
      </c>
    </row>
    <row r="75" spans="1:9" ht="15">
      <c r="A75" s="50"/>
      <c r="B75" s="54" t="s">
        <v>249</v>
      </c>
      <c r="C75" s="55"/>
      <c r="D75" s="266"/>
      <c r="E75" s="266"/>
      <c r="F75" s="266"/>
      <c r="G75" s="266"/>
      <c r="H75" s="266"/>
      <c r="I75" s="263">
        <f t="shared" si="3"/>
        <v>0</v>
      </c>
    </row>
    <row r="76" spans="1:9" ht="15">
      <c r="A76" s="45"/>
      <c r="B76" s="61" t="s">
        <v>250</v>
      </c>
      <c r="C76" s="53" t="s">
        <v>213</v>
      </c>
      <c r="D76" s="263">
        <v>0</v>
      </c>
      <c r="E76" s="263">
        <v>0</v>
      </c>
      <c r="F76" s="263">
        <v>0</v>
      </c>
      <c r="G76" s="263">
        <v>0</v>
      </c>
      <c r="H76" s="263">
        <v>0</v>
      </c>
      <c r="I76" s="263">
        <f t="shared" si="3"/>
        <v>0</v>
      </c>
    </row>
    <row r="77" spans="1:9" ht="15">
      <c r="A77" s="45"/>
      <c r="B77" s="61" t="s">
        <v>251</v>
      </c>
      <c r="C77" s="53" t="s">
        <v>214</v>
      </c>
      <c r="D77" s="263">
        <v>0</v>
      </c>
      <c r="E77" s="263">
        <v>0</v>
      </c>
      <c r="F77" s="263">
        <v>0</v>
      </c>
      <c r="G77" s="263">
        <v>0</v>
      </c>
      <c r="H77" s="263">
        <v>0</v>
      </c>
      <c r="I77" s="263">
        <f t="shared" ref="I77:I82" si="17">+F77-G77</f>
        <v>0</v>
      </c>
    </row>
    <row r="78" spans="1:9" ht="15">
      <c r="A78" s="45"/>
      <c r="B78" s="61" t="s">
        <v>252</v>
      </c>
      <c r="C78" s="53" t="s">
        <v>215</v>
      </c>
      <c r="D78" s="263">
        <v>0</v>
      </c>
      <c r="E78" s="263">
        <v>0</v>
      </c>
      <c r="F78" s="263">
        <v>0</v>
      </c>
      <c r="G78" s="263">
        <v>0</v>
      </c>
      <c r="H78" s="263">
        <v>0</v>
      </c>
      <c r="I78" s="263">
        <f t="shared" si="17"/>
        <v>0</v>
      </c>
    </row>
    <row r="79" spans="1:9" ht="15">
      <c r="A79" s="45"/>
      <c r="B79" s="61" t="s">
        <v>253</v>
      </c>
      <c r="C79" s="53" t="s">
        <v>216</v>
      </c>
      <c r="D79" s="263">
        <v>0</v>
      </c>
      <c r="E79" s="263">
        <v>0</v>
      </c>
      <c r="F79" s="263">
        <v>0</v>
      </c>
      <c r="G79" s="263">
        <v>0</v>
      </c>
      <c r="H79" s="263">
        <v>0</v>
      </c>
      <c r="I79" s="263">
        <f t="shared" si="17"/>
        <v>0</v>
      </c>
    </row>
    <row r="80" spans="1:9" ht="15">
      <c r="A80" s="45"/>
      <c r="B80" s="61" t="s">
        <v>254</v>
      </c>
      <c r="C80" s="53" t="s">
        <v>217</v>
      </c>
      <c r="D80" s="263">
        <v>0</v>
      </c>
      <c r="E80" s="263">
        <v>0</v>
      </c>
      <c r="F80" s="263">
        <v>0</v>
      </c>
      <c r="G80" s="263">
        <v>0</v>
      </c>
      <c r="H80" s="263">
        <v>0</v>
      </c>
      <c r="I80" s="263">
        <f t="shared" si="17"/>
        <v>0</v>
      </c>
    </row>
    <row r="81" spans="1:16" ht="15">
      <c r="A81" s="45"/>
      <c r="B81" s="61" t="s">
        <v>255</v>
      </c>
      <c r="C81" s="53" t="s">
        <v>218</v>
      </c>
      <c r="D81" s="263">
        <v>0</v>
      </c>
      <c r="E81" s="263">
        <v>0</v>
      </c>
      <c r="F81" s="263">
        <v>0</v>
      </c>
      <c r="G81" s="263">
        <v>0</v>
      </c>
      <c r="H81" s="263">
        <v>0</v>
      </c>
      <c r="I81" s="263">
        <f t="shared" si="17"/>
        <v>0</v>
      </c>
      <c r="N81" s="355"/>
    </row>
    <row r="82" spans="1:16" ht="15">
      <c r="A82" s="45"/>
      <c r="B82" s="62" t="s">
        <v>256</v>
      </c>
      <c r="C82" s="58" t="s">
        <v>219</v>
      </c>
      <c r="D82" s="263">
        <v>0</v>
      </c>
      <c r="E82" s="263">
        <v>0</v>
      </c>
      <c r="F82" s="263">
        <v>0</v>
      </c>
      <c r="G82" s="263">
        <v>0</v>
      </c>
      <c r="H82" s="263">
        <v>0</v>
      </c>
      <c r="I82" s="263">
        <f t="shared" si="17"/>
        <v>0</v>
      </c>
    </row>
    <row r="83" spans="1:16" ht="15">
      <c r="A83" s="46"/>
      <c r="B83" s="47" t="s">
        <v>257</v>
      </c>
      <c r="C83" s="48"/>
      <c r="D83" s="325">
        <f>D84+D92+D102+D122+D112</f>
        <v>9477094</v>
      </c>
      <c r="E83" s="49">
        <f>E84+E92+E102+E122+E112</f>
        <v>1590153.96</v>
      </c>
      <c r="F83" s="49">
        <f t="shared" ref="F83:H83" si="18">F84+F92+F102+F122+F112</f>
        <v>11067247.959999999</v>
      </c>
      <c r="G83" s="49">
        <f>G84+G92+G102+G122+G112</f>
        <v>11067231.890000001</v>
      </c>
      <c r="H83" s="49">
        <f t="shared" si="18"/>
        <v>11067231.889999999</v>
      </c>
      <c r="I83" s="49">
        <f t="shared" ref="I83" si="19">I84+I92+I102+I122</f>
        <v>16.070000000065193</v>
      </c>
    </row>
    <row r="84" spans="1:16" ht="15">
      <c r="A84" s="50"/>
      <c r="B84" s="51" t="s">
        <v>221</v>
      </c>
      <c r="C84" s="318"/>
      <c r="D84" s="326">
        <f>SUM(D85:D91)</f>
        <v>7752094</v>
      </c>
      <c r="E84" s="265">
        <f t="shared" ref="E84:I84" si="20">SUM(E85:E91)</f>
        <v>265432.46999999997</v>
      </c>
      <c r="F84" s="265">
        <f t="shared" si="20"/>
        <v>8017526.4699999997</v>
      </c>
      <c r="G84" s="265">
        <f>SUM(G85:G91)</f>
        <v>8017526.4700000016</v>
      </c>
      <c r="H84" s="265">
        <f t="shared" si="20"/>
        <v>8017526.4699999997</v>
      </c>
      <c r="I84" s="265">
        <f t="shared" si="20"/>
        <v>0</v>
      </c>
      <c r="L84" s="346" t="s">
        <v>572</v>
      </c>
      <c r="M84" s="346" t="s">
        <v>563</v>
      </c>
      <c r="N84" s="346" t="s">
        <v>564</v>
      </c>
      <c r="O84" s="346" t="s">
        <v>565</v>
      </c>
    </row>
    <row r="85" spans="1:16" ht="14.25" customHeight="1">
      <c r="A85" s="45"/>
      <c r="B85" s="61" t="s">
        <v>6</v>
      </c>
      <c r="C85" s="319" t="s">
        <v>157</v>
      </c>
      <c r="D85" s="327">
        <v>5005642</v>
      </c>
      <c r="E85" s="322">
        <v>649109.38</v>
      </c>
      <c r="F85" s="322">
        <f>+D85+E85</f>
        <v>5654751.3799999999</v>
      </c>
      <c r="G85" s="322">
        <f t="shared" ref="G85:G91" si="21">P85</f>
        <v>5654751.3800000008</v>
      </c>
      <c r="H85" s="322">
        <v>5654751.3799999999</v>
      </c>
      <c r="I85" s="323">
        <f>+F85-G85</f>
        <v>0</v>
      </c>
      <c r="M85" s="348">
        <f>'[7]MAYO 2017'!$R$11</f>
        <v>5654751.3800000008</v>
      </c>
      <c r="P85" s="348">
        <f>SUM(M85:O85)</f>
        <v>5654751.3800000008</v>
      </c>
    </row>
    <row r="86" spans="1:16" ht="15">
      <c r="A86" s="45"/>
      <c r="B86" s="61" t="s">
        <v>7</v>
      </c>
      <c r="C86" s="319" t="s">
        <v>158</v>
      </c>
      <c r="D86" s="327">
        <v>0</v>
      </c>
      <c r="E86" s="322"/>
      <c r="F86" s="322">
        <v>0</v>
      </c>
      <c r="G86" s="322">
        <f t="shared" si="21"/>
        <v>0</v>
      </c>
      <c r="H86" s="322">
        <v>0</v>
      </c>
      <c r="I86" s="323">
        <f t="shared" ref="I86:I149" si="22">+F86-G86</f>
        <v>0</v>
      </c>
      <c r="P86" s="348">
        <f t="shared" ref="P86:P91" si="23">SUM(M86:O86)</f>
        <v>0</v>
      </c>
    </row>
    <row r="87" spans="1:16" ht="15">
      <c r="A87" s="45"/>
      <c r="B87" s="61" t="s">
        <v>8</v>
      </c>
      <c r="C87" s="319" t="s">
        <v>159</v>
      </c>
      <c r="D87" s="327">
        <v>969744</v>
      </c>
      <c r="E87" s="322">
        <v>96031.06</v>
      </c>
      <c r="F87" s="322">
        <f t="shared" ref="F87:F131" si="24">+D87+E87</f>
        <v>1065775.06</v>
      </c>
      <c r="G87" s="322">
        <f t="shared" si="21"/>
        <v>1065775.06</v>
      </c>
      <c r="H87" s="322">
        <v>1065775.06</v>
      </c>
      <c r="I87" s="323">
        <f t="shared" si="22"/>
        <v>0</v>
      </c>
      <c r="M87" s="348">
        <f>'[7]MAYO 2017'!$R$12+'[7]MAYO 2017'!$R$13</f>
        <v>1065775.06</v>
      </c>
      <c r="P87" s="348">
        <f t="shared" si="23"/>
        <v>1065775.06</v>
      </c>
    </row>
    <row r="88" spans="1:16" ht="15">
      <c r="A88" s="45"/>
      <c r="B88" s="61" t="s">
        <v>9</v>
      </c>
      <c r="C88" s="319" t="s">
        <v>160</v>
      </c>
      <c r="D88" s="327">
        <v>1357368</v>
      </c>
      <c r="E88" s="322">
        <v>-602831.82999999996</v>
      </c>
      <c r="F88" s="322">
        <f t="shared" si="24"/>
        <v>754536.17</v>
      </c>
      <c r="G88" s="322">
        <f t="shared" si="21"/>
        <v>754536.16999999993</v>
      </c>
      <c r="H88" s="322">
        <v>754536.17</v>
      </c>
      <c r="I88" s="323">
        <f t="shared" si="22"/>
        <v>0</v>
      </c>
      <c r="M88" s="348">
        <f>'[7]MAYO 2017'!$R$14+'[7]MAYO 2017'!$R$15+'[7]MAYO 2017'!$R$16+'[7]MAYO 2017'!$R$17+'[7]MAYO 2017'!$R$18</f>
        <v>754536.16999999993</v>
      </c>
      <c r="P88" s="348">
        <f t="shared" si="23"/>
        <v>754536.16999999993</v>
      </c>
    </row>
    <row r="89" spans="1:16" ht="15">
      <c r="A89" s="45"/>
      <c r="B89" s="61" t="s">
        <v>10</v>
      </c>
      <c r="C89" s="319" t="s">
        <v>161</v>
      </c>
      <c r="D89" s="327">
        <v>419340</v>
      </c>
      <c r="E89" s="322">
        <v>52071.67</v>
      </c>
      <c r="F89" s="322">
        <f t="shared" si="24"/>
        <v>471411.67</v>
      </c>
      <c r="G89" s="324">
        <f t="shared" si="21"/>
        <v>471411.67000000004</v>
      </c>
      <c r="H89" s="324">
        <v>471411.67</v>
      </c>
      <c r="I89" s="323">
        <f t="shared" si="22"/>
        <v>0</v>
      </c>
      <c r="M89" s="348">
        <f>'[7]MAYO 2017'!$R$19+'[7]MAYO 2017'!$R$20+'[7]MAYO 2017'!$R$21+'[7]MAYO 2017'!$R$22</f>
        <v>471411.67000000004</v>
      </c>
      <c r="P89" s="348">
        <f t="shared" si="23"/>
        <v>471411.67000000004</v>
      </c>
    </row>
    <row r="90" spans="1:16" ht="15">
      <c r="A90" s="45"/>
      <c r="B90" s="61" t="s">
        <v>11</v>
      </c>
      <c r="C90" s="319" t="s">
        <v>162</v>
      </c>
      <c r="D90" s="327">
        <v>0</v>
      </c>
      <c r="E90" s="322">
        <v>71052.19</v>
      </c>
      <c r="F90" s="322">
        <f t="shared" si="24"/>
        <v>71052.19</v>
      </c>
      <c r="G90" s="322">
        <f t="shared" si="21"/>
        <v>71052.19</v>
      </c>
      <c r="H90" s="322">
        <v>71052.19</v>
      </c>
      <c r="I90" s="323">
        <f t="shared" si="22"/>
        <v>0</v>
      </c>
      <c r="M90" s="348">
        <f>'[7]MAYO 2017'!$R$23</f>
        <v>71052.19</v>
      </c>
      <c r="P90" s="348">
        <f t="shared" si="23"/>
        <v>71052.19</v>
      </c>
    </row>
    <row r="91" spans="1:16" ht="15">
      <c r="A91" s="45"/>
      <c r="B91" s="61" t="s">
        <v>12</v>
      </c>
      <c r="C91" s="319" t="s">
        <v>163</v>
      </c>
      <c r="D91" s="327">
        <v>0</v>
      </c>
      <c r="E91" s="322"/>
      <c r="F91" s="322">
        <f t="shared" si="24"/>
        <v>0</v>
      </c>
      <c r="G91" s="322">
        <f t="shared" si="21"/>
        <v>0</v>
      </c>
      <c r="H91" s="322">
        <v>0</v>
      </c>
      <c r="I91" s="323">
        <f t="shared" si="22"/>
        <v>0</v>
      </c>
      <c r="P91" s="348">
        <f t="shared" si="23"/>
        <v>0</v>
      </c>
    </row>
    <row r="92" spans="1:16" ht="15">
      <c r="A92" s="50"/>
      <c r="B92" s="54" t="s">
        <v>229</v>
      </c>
      <c r="C92" s="320"/>
      <c r="D92" s="328">
        <f>SUM(D93:D101)</f>
        <v>500000</v>
      </c>
      <c r="E92" s="266">
        <f t="shared" ref="E92:I92" si="25">SUM(E93:E101)</f>
        <v>-39474.260000000009</v>
      </c>
      <c r="F92" s="266">
        <f t="shared" si="25"/>
        <v>460525.74</v>
      </c>
      <c r="G92" s="266">
        <f t="shared" si="25"/>
        <v>460525.74000000005</v>
      </c>
      <c r="H92" s="266">
        <f t="shared" si="25"/>
        <v>460525.74</v>
      </c>
      <c r="I92" s="266">
        <f t="shared" si="25"/>
        <v>0</v>
      </c>
    </row>
    <row r="93" spans="1:16" ht="15">
      <c r="A93" s="45"/>
      <c r="B93" s="61" t="s">
        <v>13</v>
      </c>
      <c r="C93" s="319" t="s">
        <v>164</v>
      </c>
      <c r="D93" s="329">
        <v>174179</v>
      </c>
      <c r="E93" s="323">
        <v>-93593.44</v>
      </c>
      <c r="F93" s="323">
        <f t="shared" si="24"/>
        <v>80585.56</v>
      </c>
      <c r="G93" s="323">
        <f t="shared" ref="G93:G101" si="26">P93</f>
        <v>80585.560000000012</v>
      </c>
      <c r="H93" s="323">
        <v>80585.56</v>
      </c>
      <c r="I93" s="323">
        <f t="shared" si="22"/>
        <v>0</v>
      </c>
      <c r="M93" s="348">
        <f>'[7]MAYO 2017'!$R$27+'[7]MAYO 2017'!$R$28+'[7]MAYO 2017'!$R$30+'[7]MAYO 2017'!$R$31+'[7]MAYO 2017'!$R$33</f>
        <v>75864.560000000012</v>
      </c>
      <c r="N93" s="348">
        <f>'[8]MAYO 2017'!$R$17</f>
        <v>4721</v>
      </c>
      <c r="P93" s="348">
        <f>SUM(M93:O93)</f>
        <v>80585.560000000012</v>
      </c>
    </row>
    <row r="94" spans="1:16" ht="15">
      <c r="A94" s="45"/>
      <c r="B94" s="61" t="s">
        <v>14</v>
      </c>
      <c r="C94" s="319" t="s">
        <v>165</v>
      </c>
      <c r="D94" s="329">
        <v>33246</v>
      </c>
      <c r="E94" s="323">
        <v>-22192.880000000001</v>
      </c>
      <c r="F94" s="323">
        <f t="shared" si="24"/>
        <v>11053.119999999999</v>
      </c>
      <c r="G94" s="323">
        <f t="shared" si="26"/>
        <v>11053.119999999999</v>
      </c>
      <c r="H94" s="323">
        <v>11053.12</v>
      </c>
      <c r="I94" s="323">
        <f t="shared" si="22"/>
        <v>0</v>
      </c>
      <c r="M94" s="348">
        <f>'[7]MAYO 2017'!$R$34</f>
        <v>11053.119999999999</v>
      </c>
      <c r="N94" s="348">
        <f>'[8]MAYO 2017'!$R$19</f>
        <v>0</v>
      </c>
      <c r="P94" s="348">
        <f t="shared" ref="P94:P95" si="27">SUM(M94:O94)</f>
        <v>11053.119999999999</v>
      </c>
    </row>
    <row r="95" spans="1:16" ht="15">
      <c r="A95" s="45"/>
      <c r="B95" s="61" t="s">
        <v>15</v>
      </c>
      <c r="C95" s="319" t="s">
        <v>166</v>
      </c>
      <c r="D95" s="329">
        <v>0</v>
      </c>
      <c r="E95" s="323"/>
      <c r="F95" s="323">
        <f t="shared" si="24"/>
        <v>0</v>
      </c>
      <c r="G95" s="323">
        <f t="shared" si="26"/>
        <v>0</v>
      </c>
      <c r="H95" s="323">
        <v>0</v>
      </c>
      <c r="I95" s="323">
        <f t="shared" si="22"/>
        <v>0</v>
      </c>
      <c r="M95" s="346">
        <v>0</v>
      </c>
      <c r="N95" s="346">
        <v>0</v>
      </c>
      <c r="P95" s="348">
        <f t="shared" si="27"/>
        <v>0</v>
      </c>
    </row>
    <row r="96" spans="1:16" ht="15.75" customHeight="1">
      <c r="A96" s="45"/>
      <c r="B96" s="61" t="s">
        <v>16</v>
      </c>
      <c r="C96" s="319" t="s">
        <v>167</v>
      </c>
      <c r="D96" s="329">
        <v>55830</v>
      </c>
      <c r="E96" s="323">
        <v>-33005.599999999999</v>
      </c>
      <c r="F96" s="323">
        <f t="shared" si="24"/>
        <v>22824.400000000001</v>
      </c>
      <c r="G96" s="323">
        <f t="shared" si="26"/>
        <v>22824.399999999998</v>
      </c>
      <c r="H96" s="323">
        <v>22824.400000000001</v>
      </c>
      <c r="I96" s="323">
        <f t="shared" si="22"/>
        <v>0</v>
      </c>
      <c r="J96" s="356"/>
      <c r="K96" s="354"/>
      <c r="L96" s="354"/>
      <c r="M96" s="348">
        <f>'[7]MAYO 2017'!$R$38+'[7]MAYO 2017'!$R$39+'[7]MAYO 2017'!$R$40+'[7]MAYO 2017'!$R$41+'[7]MAYO 2017'!$R$42+'[7]MAYO 2017'!$R$43+'[7]MAYO 2017'!$R$44</f>
        <v>17666.849999999999</v>
      </c>
      <c r="N96" s="348">
        <f>'[8]MAYO 2017'!$R$25</f>
        <v>5157.55</v>
      </c>
      <c r="P96" s="348">
        <f>SUM(M96:O96)</f>
        <v>22824.399999999998</v>
      </c>
    </row>
    <row r="97" spans="1:16" ht="15">
      <c r="A97" s="45"/>
      <c r="B97" s="61" t="s">
        <v>17</v>
      </c>
      <c r="C97" s="319" t="s">
        <v>168</v>
      </c>
      <c r="D97" s="329">
        <v>16100</v>
      </c>
      <c r="E97" s="323">
        <v>10683.47</v>
      </c>
      <c r="F97" s="323">
        <f t="shared" si="24"/>
        <v>26783.47</v>
      </c>
      <c r="G97" s="323">
        <f t="shared" si="26"/>
        <v>26783.47</v>
      </c>
      <c r="H97" s="323">
        <v>26783.47</v>
      </c>
      <c r="I97" s="323">
        <f t="shared" si="22"/>
        <v>0</v>
      </c>
      <c r="J97" s="356"/>
      <c r="K97" s="354"/>
      <c r="L97" s="354"/>
      <c r="M97" s="348">
        <f>'[7]MAYO 2017'!$R$47</f>
        <v>334.32</v>
      </c>
      <c r="N97" s="348">
        <f>'[8]MAYO 2017'!$R$31</f>
        <v>26449.15</v>
      </c>
      <c r="P97" s="348">
        <f t="shared" ref="P97:P126" si="28">SUM(M97:O97)</f>
        <v>26783.47</v>
      </c>
    </row>
    <row r="98" spans="1:16" ht="15">
      <c r="A98" s="45"/>
      <c r="B98" s="61" t="s">
        <v>18</v>
      </c>
      <c r="C98" s="319" t="s">
        <v>169</v>
      </c>
      <c r="D98" s="329">
        <v>120576</v>
      </c>
      <c r="E98" s="323">
        <v>91550.13</v>
      </c>
      <c r="F98" s="323">
        <f t="shared" si="24"/>
        <v>212126.13</v>
      </c>
      <c r="G98" s="323">
        <f t="shared" si="26"/>
        <v>212126.13000000003</v>
      </c>
      <c r="H98" s="323">
        <v>212126.13</v>
      </c>
      <c r="I98" s="323">
        <f t="shared" si="22"/>
        <v>0</v>
      </c>
      <c r="J98" s="356"/>
      <c r="K98" s="354"/>
      <c r="L98" s="354"/>
      <c r="M98" s="348">
        <f>'[7]MAYO 2017'!$R$48</f>
        <v>212126.13000000003</v>
      </c>
      <c r="N98" s="346">
        <v>0</v>
      </c>
      <c r="P98" s="348">
        <f t="shared" si="28"/>
        <v>212126.13000000003</v>
      </c>
    </row>
    <row r="99" spans="1:16" ht="15">
      <c r="A99" s="45"/>
      <c r="B99" s="61" t="s">
        <v>61</v>
      </c>
      <c r="C99" s="319" t="s">
        <v>170</v>
      </c>
      <c r="D99" s="329">
        <v>41856</v>
      </c>
      <c r="E99" s="323">
        <v>40566.17</v>
      </c>
      <c r="F99" s="323">
        <f t="shared" si="24"/>
        <v>82422.17</v>
      </c>
      <c r="G99" s="323">
        <f t="shared" si="26"/>
        <v>82422.17</v>
      </c>
      <c r="H99" s="323">
        <v>82422.17</v>
      </c>
      <c r="I99" s="323">
        <f t="shared" si="22"/>
        <v>0</v>
      </c>
      <c r="J99" s="356"/>
      <c r="K99" s="354"/>
      <c r="L99" s="354"/>
      <c r="M99" s="348">
        <f>'[7]MAYO 2017'!$R$49+'[7]MAYO 2017'!$R$51</f>
        <v>79990.7</v>
      </c>
      <c r="N99" s="348">
        <f>'[8]MAYO 2017'!$R$35</f>
        <v>2431.4699999999998</v>
      </c>
      <c r="P99" s="348">
        <f t="shared" si="28"/>
        <v>82422.17</v>
      </c>
    </row>
    <row r="100" spans="1:16" ht="15">
      <c r="A100" s="45"/>
      <c r="B100" s="61" t="s">
        <v>223</v>
      </c>
      <c r="C100" s="319" t="s">
        <v>171</v>
      </c>
      <c r="D100" s="329">
        <v>0</v>
      </c>
      <c r="E100" s="323"/>
      <c r="F100" s="323">
        <f t="shared" si="24"/>
        <v>0</v>
      </c>
      <c r="G100" s="323">
        <f t="shared" si="26"/>
        <v>0</v>
      </c>
      <c r="H100" s="323">
        <v>0</v>
      </c>
      <c r="I100" s="323">
        <f t="shared" si="22"/>
        <v>0</v>
      </c>
      <c r="M100" s="346">
        <v>0</v>
      </c>
      <c r="N100" s="346">
        <v>0</v>
      </c>
      <c r="P100" s="348">
        <f t="shared" si="28"/>
        <v>0</v>
      </c>
    </row>
    <row r="101" spans="1:16" ht="15">
      <c r="A101" s="45"/>
      <c r="B101" s="61" t="s">
        <v>224</v>
      </c>
      <c r="C101" s="319" t="s">
        <v>172</v>
      </c>
      <c r="D101" s="329">
        <v>58213</v>
      </c>
      <c r="E101" s="323">
        <v>-33482.11</v>
      </c>
      <c r="F101" s="323">
        <f t="shared" si="24"/>
        <v>24730.89</v>
      </c>
      <c r="G101" s="323">
        <f t="shared" si="26"/>
        <v>24730.89</v>
      </c>
      <c r="H101" s="323">
        <v>24730.89</v>
      </c>
      <c r="I101" s="323">
        <f t="shared" si="22"/>
        <v>0</v>
      </c>
      <c r="J101" s="356"/>
      <c r="K101" s="354"/>
      <c r="L101" s="354"/>
      <c r="M101" s="348">
        <f>'[7]MAYO 2017'!$R$53+'[7]MAYO 2017'!$R$56+'[7]MAYO 2017'!$R$57</f>
        <v>24730.89</v>
      </c>
      <c r="N101" s="346">
        <v>0</v>
      </c>
      <c r="P101" s="348">
        <f t="shared" si="28"/>
        <v>24730.89</v>
      </c>
    </row>
    <row r="102" spans="1:16" ht="15">
      <c r="A102" s="50"/>
      <c r="B102" s="54" t="s">
        <v>230</v>
      </c>
      <c r="C102" s="320"/>
      <c r="D102" s="328">
        <f>SUM(D103:D111)</f>
        <v>1225000</v>
      </c>
      <c r="E102" s="328">
        <f>SUM(E103:E111)</f>
        <v>489282.2699999999</v>
      </c>
      <c r="F102" s="266">
        <f t="shared" ref="F102:I102" si="29">SUM(F103:F111)</f>
        <v>1714282.27</v>
      </c>
      <c r="G102" s="266">
        <f t="shared" si="29"/>
        <v>1714282.27</v>
      </c>
      <c r="H102" s="266">
        <f t="shared" si="29"/>
        <v>1714282.27</v>
      </c>
      <c r="I102" s="266">
        <f t="shared" si="29"/>
        <v>0</v>
      </c>
      <c r="P102" s="348">
        <f t="shared" si="28"/>
        <v>0</v>
      </c>
    </row>
    <row r="103" spans="1:16" ht="15">
      <c r="A103" s="45"/>
      <c r="B103" s="61" t="s">
        <v>21</v>
      </c>
      <c r="C103" s="319" t="s">
        <v>173</v>
      </c>
      <c r="D103" s="329">
        <v>271307</v>
      </c>
      <c r="E103" s="323">
        <v>-100224.14</v>
      </c>
      <c r="F103" s="323">
        <f t="shared" si="24"/>
        <v>171082.86</v>
      </c>
      <c r="G103" s="323">
        <f>P103</f>
        <v>171082.85999999996</v>
      </c>
      <c r="H103" s="323">
        <v>171082.86</v>
      </c>
      <c r="I103" s="323">
        <f t="shared" si="22"/>
        <v>0</v>
      </c>
      <c r="J103" s="356"/>
      <c r="K103" s="354"/>
      <c r="L103" s="354"/>
      <c r="M103" s="348">
        <f>'[7]MAYO 2017'!$R$62+'[7]MAYO 2017'!$R$63+'[7]MAYO 2017'!$R$64+'[7]MAYO 2017'!$R$65+'[7]MAYO 2017'!$R$66+'[7]MAYO 2017'!$R$67+'[7]MAYO 2017'!$R$68+'[7]MAYO 2017'!$R$69</f>
        <v>171082.85999999996</v>
      </c>
      <c r="N103" s="348">
        <f>'[8]MAYO 2017'!$R$52</f>
        <v>0</v>
      </c>
      <c r="P103" s="348">
        <f>SUM(M103:O103)</f>
        <v>171082.85999999996</v>
      </c>
    </row>
    <row r="104" spans="1:16" ht="15">
      <c r="A104" s="45"/>
      <c r="B104" s="61" t="s">
        <v>22</v>
      </c>
      <c r="C104" s="319" t="s">
        <v>174</v>
      </c>
      <c r="D104" s="329">
        <v>33788</v>
      </c>
      <c r="E104" s="323">
        <v>-7945.73</v>
      </c>
      <c r="F104" s="323">
        <f t="shared" si="24"/>
        <v>25842.27</v>
      </c>
      <c r="G104" s="323">
        <f t="shared" ref="G104:G111" si="30">P104</f>
        <v>25842.27</v>
      </c>
      <c r="H104" s="323">
        <v>25842.27</v>
      </c>
      <c r="I104" s="323">
        <f t="shared" si="22"/>
        <v>0</v>
      </c>
      <c r="J104" s="356"/>
      <c r="K104" s="354"/>
      <c r="L104" s="354"/>
      <c r="M104" s="348">
        <f>'[7]MAYO 2017'!$R$71+'[7]MAYO 2017'!$R$72+'[7]MAYO 2017'!$R$75</f>
        <v>25842.27</v>
      </c>
      <c r="N104" s="346">
        <v>0</v>
      </c>
      <c r="P104" s="348">
        <f t="shared" si="28"/>
        <v>25842.27</v>
      </c>
    </row>
    <row r="105" spans="1:16" ht="15">
      <c r="A105" s="45"/>
      <c r="B105" s="61" t="s">
        <v>23</v>
      </c>
      <c r="C105" s="319" t="s">
        <v>175</v>
      </c>
      <c r="D105" s="329">
        <v>292206</v>
      </c>
      <c r="E105" s="323">
        <v>504171.19</v>
      </c>
      <c r="F105" s="323">
        <f t="shared" si="24"/>
        <v>796377.19</v>
      </c>
      <c r="G105" s="323">
        <f t="shared" si="30"/>
        <v>796377.19</v>
      </c>
      <c r="H105" s="323">
        <v>796377.19</v>
      </c>
      <c r="I105" s="323">
        <f t="shared" si="22"/>
        <v>0</v>
      </c>
      <c r="J105" s="356"/>
      <c r="K105" s="354"/>
      <c r="L105" s="354"/>
      <c r="M105" s="348">
        <f>'[7]MAYO 2017'!$R$76+'[7]MAYO 2017'!$R$78+'[7]MAYO 2017'!$R$79+'[7]MAYO 2017'!$R$80+'[7]MAYO 2017'!$R$81</f>
        <v>246186.19</v>
      </c>
      <c r="N105" s="348">
        <f>'[8]MAYO 2017'!$R$63</f>
        <v>550191</v>
      </c>
      <c r="P105" s="348">
        <f t="shared" si="28"/>
        <v>796377.19</v>
      </c>
    </row>
    <row r="106" spans="1:16" ht="15">
      <c r="A106" s="45"/>
      <c r="B106" s="61" t="s">
        <v>24</v>
      </c>
      <c r="C106" s="319" t="s">
        <v>176</v>
      </c>
      <c r="D106" s="329">
        <v>50280</v>
      </c>
      <c r="E106" s="323">
        <v>-35092.839999999997</v>
      </c>
      <c r="F106" s="323">
        <f t="shared" si="24"/>
        <v>15187.160000000003</v>
      </c>
      <c r="G106" s="323">
        <f t="shared" si="30"/>
        <v>15187.16</v>
      </c>
      <c r="H106" s="323">
        <v>15187.16</v>
      </c>
      <c r="I106" s="323">
        <f t="shared" si="22"/>
        <v>0</v>
      </c>
      <c r="J106" s="356"/>
      <c r="K106" s="354"/>
      <c r="L106" s="354">
        <f>'[9]MAYO 2017'!$R$69</f>
        <v>52.2</v>
      </c>
      <c r="M106" s="348">
        <f>'[7]MAYO 2017'!$R$84</f>
        <v>14937.76</v>
      </c>
      <c r="N106" s="348">
        <f>'[8]MAYO 2017'!$R$69</f>
        <v>191.4</v>
      </c>
      <c r="O106" s="348">
        <f>'[10]MAYO 2017'!$R$69</f>
        <v>5.8</v>
      </c>
      <c r="P106" s="348">
        <f>SUM(L106:O106)</f>
        <v>15187.16</v>
      </c>
    </row>
    <row r="107" spans="1:16" ht="15">
      <c r="A107" s="45"/>
      <c r="B107" s="61" t="s">
        <v>25</v>
      </c>
      <c r="C107" s="319" t="s">
        <v>177</v>
      </c>
      <c r="D107" s="329">
        <v>334563</v>
      </c>
      <c r="E107" s="323">
        <v>-28265.58</v>
      </c>
      <c r="F107" s="323">
        <f t="shared" si="24"/>
        <v>306297.42</v>
      </c>
      <c r="G107" s="323">
        <f t="shared" si="30"/>
        <v>306297.42</v>
      </c>
      <c r="H107" s="323">
        <v>306297.42</v>
      </c>
      <c r="I107" s="323">
        <f t="shared" si="22"/>
        <v>0</v>
      </c>
      <c r="J107" s="356"/>
      <c r="K107" s="354"/>
      <c r="L107" s="354"/>
      <c r="M107" s="348">
        <f>'[7]MAYO 2017'!$R$88+'[7]MAYO 2017'!$R$90+'[7]MAYO 2017'!$R$92+'[7]MAYO 2017'!$R$94</f>
        <v>306297.42</v>
      </c>
      <c r="N107" s="346">
        <v>0</v>
      </c>
      <c r="P107" s="348">
        <f t="shared" si="28"/>
        <v>306297.42</v>
      </c>
    </row>
    <row r="108" spans="1:16" ht="15">
      <c r="A108" s="45"/>
      <c r="B108" s="61" t="s">
        <v>225</v>
      </c>
      <c r="C108" s="319" t="s">
        <v>178</v>
      </c>
      <c r="D108" s="329">
        <v>21007</v>
      </c>
      <c r="E108" s="323">
        <v>-7514.4</v>
      </c>
      <c r="F108" s="323">
        <f t="shared" si="24"/>
        <v>13492.6</v>
      </c>
      <c r="G108" s="323">
        <f t="shared" si="30"/>
        <v>13492.6</v>
      </c>
      <c r="H108" s="323">
        <v>13492.6</v>
      </c>
      <c r="I108" s="323">
        <f t="shared" si="22"/>
        <v>0</v>
      </c>
      <c r="M108" s="348">
        <f>'[7]MAYO 2017'!$R$96</f>
        <v>13492.6</v>
      </c>
      <c r="N108" s="346">
        <v>0</v>
      </c>
      <c r="P108" s="348">
        <f t="shared" si="28"/>
        <v>13492.6</v>
      </c>
    </row>
    <row r="109" spans="1:16" ht="15">
      <c r="A109" s="45"/>
      <c r="B109" s="61" t="s">
        <v>226</v>
      </c>
      <c r="C109" s="319" t="s">
        <v>179</v>
      </c>
      <c r="D109" s="329">
        <v>190049</v>
      </c>
      <c r="E109" s="323">
        <v>173901.77</v>
      </c>
      <c r="F109" s="323">
        <f t="shared" si="24"/>
        <v>363950.77</v>
      </c>
      <c r="G109" s="323">
        <f t="shared" si="30"/>
        <v>363950.77</v>
      </c>
      <c r="H109" s="323">
        <v>363950.77</v>
      </c>
      <c r="I109" s="323">
        <f t="shared" si="22"/>
        <v>0</v>
      </c>
      <c r="M109" s="348">
        <f>'[7]MAYO 2017'!$R$100+'[7]MAYO 2017'!$R$101+'[7]MAYO 2017'!$R$102</f>
        <v>250956.92</v>
      </c>
      <c r="N109" s="348">
        <f>'[8]MAYO 2017'!$R$85+'[8]MAYO 2017'!$R$87</f>
        <v>112993.85</v>
      </c>
      <c r="P109" s="348">
        <f t="shared" si="28"/>
        <v>363950.77</v>
      </c>
    </row>
    <row r="110" spans="1:16" ht="15">
      <c r="A110" s="45"/>
      <c r="B110" s="61" t="s">
        <v>227</v>
      </c>
      <c r="C110" s="319" t="s">
        <v>180</v>
      </c>
      <c r="D110" s="329">
        <v>21800</v>
      </c>
      <c r="E110" s="323">
        <v>-10584</v>
      </c>
      <c r="F110" s="323">
        <f t="shared" si="24"/>
        <v>11216</v>
      </c>
      <c r="G110" s="323">
        <f t="shared" si="30"/>
        <v>11216</v>
      </c>
      <c r="H110" s="323">
        <v>11216</v>
      </c>
      <c r="I110" s="323">
        <f t="shared" si="22"/>
        <v>0</v>
      </c>
      <c r="M110" s="348">
        <f>'[7]MAYO 2017'!$R$105+'[7]MAYO 2017'!$R$106</f>
        <v>11216</v>
      </c>
      <c r="N110" s="346">
        <v>0</v>
      </c>
      <c r="P110" s="348">
        <f t="shared" si="28"/>
        <v>11216</v>
      </c>
    </row>
    <row r="111" spans="1:16" ht="15">
      <c r="A111" s="45"/>
      <c r="B111" s="61" t="s">
        <v>228</v>
      </c>
      <c r="C111" s="319" t="s">
        <v>181</v>
      </c>
      <c r="D111" s="329">
        <v>10000</v>
      </c>
      <c r="E111" s="323">
        <v>836</v>
      </c>
      <c r="F111" s="323">
        <f t="shared" si="24"/>
        <v>10836</v>
      </c>
      <c r="G111" s="323">
        <f t="shared" si="30"/>
        <v>10836</v>
      </c>
      <c r="H111" s="323">
        <v>10836</v>
      </c>
      <c r="I111" s="323">
        <f t="shared" si="22"/>
        <v>0</v>
      </c>
      <c r="M111" s="348">
        <f>'[7]MAYO 2017'!$R$111</f>
        <v>10836</v>
      </c>
      <c r="N111" s="346">
        <v>0</v>
      </c>
      <c r="P111" s="348">
        <f t="shared" si="28"/>
        <v>10836</v>
      </c>
    </row>
    <row r="112" spans="1:16" ht="15">
      <c r="A112" s="50"/>
      <c r="B112" s="54" t="s">
        <v>231</v>
      </c>
      <c r="C112" s="320"/>
      <c r="D112" s="328">
        <f>SUM(D113:D121)</f>
        <v>0</v>
      </c>
      <c r="E112" s="266">
        <f>SUM(E113:E121)</f>
        <v>0</v>
      </c>
      <c r="F112" s="266">
        <f t="shared" ref="F112:I112" si="31">SUM(F113:F121)</f>
        <v>0</v>
      </c>
      <c r="G112" s="266">
        <f t="shared" si="31"/>
        <v>0</v>
      </c>
      <c r="H112" s="266">
        <f t="shared" ref="H112" si="32">SUM(H113:H121)</f>
        <v>0</v>
      </c>
      <c r="I112" s="266">
        <f t="shared" si="31"/>
        <v>0</v>
      </c>
      <c r="P112" s="348">
        <f t="shared" si="28"/>
        <v>0</v>
      </c>
    </row>
    <row r="113" spans="1:16" ht="15">
      <c r="A113" s="45"/>
      <c r="B113" s="61" t="s">
        <v>26</v>
      </c>
      <c r="C113" s="319" t="s">
        <v>182</v>
      </c>
      <c r="D113" s="329">
        <v>0</v>
      </c>
      <c r="E113" s="323">
        <v>0</v>
      </c>
      <c r="F113" s="323">
        <v>0</v>
      </c>
      <c r="G113" s="323">
        <v>0</v>
      </c>
      <c r="H113" s="323">
        <v>0</v>
      </c>
      <c r="I113" s="323">
        <f t="shared" si="22"/>
        <v>0</v>
      </c>
      <c r="P113" s="348">
        <f t="shared" si="28"/>
        <v>0</v>
      </c>
    </row>
    <row r="114" spans="1:16" ht="15">
      <c r="A114" s="45"/>
      <c r="B114" s="61" t="s">
        <v>27</v>
      </c>
      <c r="C114" s="319" t="s">
        <v>183</v>
      </c>
      <c r="D114" s="329">
        <v>0</v>
      </c>
      <c r="E114" s="323">
        <v>0</v>
      </c>
      <c r="F114" s="323">
        <v>0</v>
      </c>
      <c r="G114" s="323">
        <v>0</v>
      </c>
      <c r="H114" s="323">
        <v>0</v>
      </c>
      <c r="I114" s="323">
        <f t="shared" si="22"/>
        <v>0</v>
      </c>
      <c r="P114" s="348">
        <f t="shared" si="28"/>
        <v>0</v>
      </c>
    </row>
    <row r="115" spans="1:16" ht="15">
      <c r="A115" s="45"/>
      <c r="B115" s="61" t="s">
        <v>28</v>
      </c>
      <c r="C115" s="319" t="s">
        <v>184</v>
      </c>
      <c r="D115" s="329">
        <v>0</v>
      </c>
      <c r="E115" s="323">
        <v>0</v>
      </c>
      <c r="F115" s="323">
        <f>E115+D115</f>
        <v>0</v>
      </c>
      <c r="G115" s="323">
        <v>0</v>
      </c>
      <c r="H115" s="323">
        <v>0</v>
      </c>
      <c r="I115" s="323">
        <f t="shared" si="22"/>
        <v>0</v>
      </c>
      <c r="P115" s="348">
        <f t="shared" si="28"/>
        <v>0</v>
      </c>
    </row>
    <row r="116" spans="1:16" ht="15">
      <c r="A116" s="45"/>
      <c r="B116" s="61" t="s">
        <v>29</v>
      </c>
      <c r="C116" s="319" t="s">
        <v>185</v>
      </c>
      <c r="D116" s="329">
        <v>0</v>
      </c>
      <c r="E116" s="323">
        <v>0</v>
      </c>
      <c r="F116" s="323">
        <v>0</v>
      </c>
      <c r="G116" s="323">
        <v>0</v>
      </c>
      <c r="H116" s="323">
        <v>0</v>
      </c>
      <c r="I116" s="323">
        <f t="shared" si="22"/>
        <v>0</v>
      </c>
      <c r="P116" s="348">
        <f t="shared" si="28"/>
        <v>0</v>
      </c>
    </row>
    <row r="117" spans="1:16" ht="15">
      <c r="A117" s="45"/>
      <c r="B117" s="61" t="s">
        <v>30</v>
      </c>
      <c r="C117" s="319" t="s">
        <v>186</v>
      </c>
      <c r="D117" s="329">
        <v>0</v>
      </c>
      <c r="E117" s="323">
        <v>0</v>
      </c>
      <c r="F117" s="323">
        <v>0</v>
      </c>
      <c r="G117" s="323">
        <v>0</v>
      </c>
      <c r="H117" s="323">
        <v>0</v>
      </c>
      <c r="I117" s="323">
        <f t="shared" si="22"/>
        <v>0</v>
      </c>
      <c r="P117" s="348">
        <f t="shared" si="28"/>
        <v>0</v>
      </c>
    </row>
    <row r="118" spans="1:16" ht="15">
      <c r="A118" s="45"/>
      <c r="B118" s="61" t="s">
        <v>232</v>
      </c>
      <c r="C118" s="319" t="s">
        <v>187</v>
      </c>
      <c r="D118" s="329">
        <v>0</v>
      </c>
      <c r="E118" s="323">
        <v>0</v>
      </c>
      <c r="F118" s="323">
        <v>0</v>
      </c>
      <c r="G118" s="323">
        <v>0</v>
      </c>
      <c r="H118" s="323">
        <v>0</v>
      </c>
      <c r="I118" s="323">
        <f t="shared" si="22"/>
        <v>0</v>
      </c>
      <c r="P118" s="348">
        <f t="shared" si="28"/>
        <v>0</v>
      </c>
    </row>
    <row r="119" spans="1:16" ht="15">
      <c r="A119" s="45"/>
      <c r="B119" s="61" t="s">
        <v>233</v>
      </c>
      <c r="C119" s="319" t="s">
        <v>188</v>
      </c>
      <c r="D119" s="329">
        <v>0</v>
      </c>
      <c r="E119" s="323">
        <v>0</v>
      </c>
      <c r="F119" s="323">
        <v>0</v>
      </c>
      <c r="G119" s="323">
        <v>0</v>
      </c>
      <c r="H119" s="323">
        <v>0</v>
      </c>
      <c r="I119" s="323">
        <f t="shared" si="22"/>
        <v>0</v>
      </c>
      <c r="P119" s="348">
        <f t="shared" si="28"/>
        <v>0</v>
      </c>
    </row>
    <row r="120" spans="1:16" ht="15">
      <c r="A120" s="45"/>
      <c r="B120" s="61" t="s">
        <v>234</v>
      </c>
      <c r="C120" s="319" t="s">
        <v>189</v>
      </c>
      <c r="D120" s="329">
        <v>0</v>
      </c>
      <c r="E120" s="323">
        <v>0</v>
      </c>
      <c r="F120" s="323">
        <v>0</v>
      </c>
      <c r="G120" s="323">
        <v>0</v>
      </c>
      <c r="H120" s="323">
        <v>0</v>
      </c>
      <c r="I120" s="323">
        <f t="shared" si="22"/>
        <v>0</v>
      </c>
      <c r="P120" s="348">
        <f t="shared" si="28"/>
        <v>0</v>
      </c>
    </row>
    <row r="121" spans="1:16" ht="15">
      <c r="A121" s="45"/>
      <c r="B121" s="61" t="s">
        <v>235</v>
      </c>
      <c r="C121" s="319" t="s">
        <v>190</v>
      </c>
      <c r="D121" s="329">
        <v>0</v>
      </c>
      <c r="E121" s="323">
        <v>0</v>
      </c>
      <c r="F121" s="323">
        <v>0</v>
      </c>
      <c r="G121" s="323">
        <v>0</v>
      </c>
      <c r="H121" s="323">
        <v>0</v>
      </c>
      <c r="I121" s="323">
        <f t="shared" si="22"/>
        <v>0</v>
      </c>
      <c r="P121" s="348">
        <f t="shared" si="28"/>
        <v>0</v>
      </c>
    </row>
    <row r="122" spans="1:16" ht="15">
      <c r="A122" s="50"/>
      <c r="B122" s="54" t="s">
        <v>236</v>
      </c>
      <c r="C122" s="320"/>
      <c r="D122" s="328">
        <f>SUM(D123:D131)</f>
        <v>0</v>
      </c>
      <c r="E122" s="266">
        <f t="shared" ref="E122:I122" si="33">SUM(E123:E131)</f>
        <v>874913.48</v>
      </c>
      <c r="F122" s="266">
        <f>SUM(F123:F131)</f>
        <v>874913.48</v>
      </c>
      <c r="G122" s="266">
        <f t="shared" si="33"/>
        <v>874897.40999999992</v>
      </c>
      <c r="H122" s="266">
        <f t="shared" si="33"/>
        <v>874897.41</v>
      </c>
      <c r="I122" s="304">
        <f t="shared" si="33"/>
        <v>16.070000000065193</v>
      </c>
      <c r="M122" s="357"/>
      <c r="P122" s="348">
        <f t="shared" si="28"/>
        <v>0</v>
      </c>
    </row>
    <row r="123" spans="1:16" ht="15">
      <c r="A123" s="45"/>
      <c r="B123" s="61" t="s">
        <v>84</v>
      </c>
      <c r="C123" s="319" t="s">
        <v>191</v>
      </c>
      <c r="D123" s="329">
        <v>0</v>
      </c>
      <c r="E123" s="323">
        <v>301006.28000000003</v>
      </c>
      <c r="F123" s="323">
        <f t="shared" si="24"/>
        <v>301006.28000000003</v>
      </c>
      <c r="G123" s="323">
        <f>P123</f>
        <v>301006.27999999997</v>
      </c>
      <c r="H123" s="323">
        <v>301006.28000000003</v>
      </c>
      <c r="I123" s="323">
        <f t="shared" si="22"/>
        <v>0</v>
      </c>
      <c r="M123" s="348">
        <f>'[7]MAYO 2017'!$R$116</f>
        <v>4899</v>
      </c>
      <c r="N123" s="348">
        <f>'[8]MAYO 2017'!$R$100+'[8]MAYO 2017'!$R$102</f>
        <v>277320.95999999996</v>
      </c>
      <c r="O123" s="348">
        <f>'[10]MAYO 2017'!$R$101</f>
        <v>18786.32</v>
      </c>
      <c r="P123" s="348">
        <f>SUM(M123:O123)</f>
        <v>301006.27999999997</v>
      </c>
    </row>
    <row r="124" spans="1:16" ht="15">
      <c r="A124" s="45"/>
      <c r="B124" s="61" t="s">
        <v>85</v>
      </c>
      <c r="C124" s="319" t="s">
        <v>192</v>
      </c>
      <c r="D124" s="329">
        <v>0</v>
      </c>
      <c r="E124" s="323">
        <v>9000</v>
      </c>
      <c r="F124" s="323">
        <f t="shared" si="24"/>
        <v>9000</v>
      </c>
      <c r="G124" s="323">
        <f t="shared" ref="G124:G127" si="34">P124</f>
        <v>9000</v>
      </c>
      <c r="H124" s="323">
        <v>9000</v>
      </c>
      <c r="I124" s="323">
        <f t="shared" si="22"/>
        <v>0</v>
      </c>
      <c r="M124" s="348">
        <f>'[7]MAYO 2017'!$R$119</f>
        <v>9000</v>
      </c>
      <c r="N124" s="346">
        <v>0</v>
      </c>
      <c r="P124" s="348">
        <f t="shared" si="28"/>
        <v>9000</v>
      </c>
    </row>
    <row r="125" spans="1:16" ht="15">
      <c r="A125" s="45"/>
      <c r="B125" s="61" t="s">
        <v>86</v>
      </c>
      <c r="C125" s="321" t="s">
        <v>193</v>
      </c>
      <c r="D125" s="329">
        <v>0</v>
      </c>
      <c r="E125" s="323">
        <v>564907.19999999995</v>
      </c>
      <c r="F125" s="323">
        <f t="shared" si="24"/>
        <v>564907.19999999995</v>
      </c>
      <c r="G125" s="323">
        <f t="shared" si="34"/>
        <v>564891.12999999989</v>
      </c>
      <c r="H125" s="323">
        <v>564891.13</v>
      </c>
      <c r="I125" s="323">
        <f t="shared" si="22"/>
        <v>16.070000000065193</v>
      </c>
      <c r="N125" s="348">
        <f>'[8]MAYO 2017'!$R$106+'[8]MAYO 2017'!$R$109+'[8]MAYO 2017'!$R$110+'[8]MAYO 2017'!$R$113</f>
        <v>564891.12999999989</v>
      </c>
      <c r="P125" s="348">
        <f t="shared" si="28"/>
        <v>564891.12999999989</v>
      </c>
    </row>
    <row r="126" spans="1:16" ht="15">
      <c r="A126" s="45"/>
      <c r="B126" s="61" t="s">
        <v>237</v>
      </c>
      <c r="C126" s="319" t="s">
        <v>194</v>
      </c>
      <c r="D126" s="329">
        <v>0</v>
      </c>
      <c r="E126" s="323">
        <v>0</v>
      </c>
      <c r="F126" s="323">
        <v>0</v>
      </c>
      <c r="G126" s="323">
        <f t="shared" si="34"/>
        <v>0</v>
      </c>
      <c r="H126" s="323">
        <v>0</v>
      </c>
      <c r="I126" s="323">
        <f t="shared" si="22"/>
        <v>0</v>
      </c>
      <c r="P126" s="348">
        <f t="shared" si="28"/>
        <v>0</v>
      </c>
    </row>
    <row r="127" spans="1:16" ht="15">
      <c r="A127" s="45"/>
      <c r="B127" s="61" t="s">
        <v>238</v>
      </c>
      <c r="C127" s="319" t="s">
        <v>195</v>
      </c>
      <c r="D127" s="329">
        <v>0</v>
      </c>
      <c r="E127" s="323">
        <v>0</v>
      </c>
      <c r="F127" s="323">
        <v>0</v>
      </c>
      <c r="G127" s="323">
        <f t="shared" si="34"/>
        <v>0</v>
      </c>
      <c r="H127" s="323">
        <v>0</v>
      </c>
      <c r="I127" s="323">
        <f t="shared" si="22"/>
        <v>0</v>
      </c>
    </row>
    <row r="128" spans="1:16" ht="15">
      <c r="A128" s="45"/>
      <c r="B128" s="61" t="s">
        <v>239</v>
      </c>
      <c r="C128" s="319" t="s">
        <v>196</v>
      </c>
      <c r="D128" s="329">
        <v>0</v>
      </c>
      <c r="E128" s="323">
        <v>0</v>
      </c>
      <c r="F128" s="323">
        <f t="shared" si="24"/>
        <v>0</v>
      </c>
      <c r="G128" s="323">
        <v>0</v>
      </c>
      <c r="H128" s="323">
        <v>0</v>
      </c>
      <c r="I128" s="323">
        <f t="shared" si="22"/>
        <v>0</v>
      </c>
    </row>
    <row r="129" spans="1:9" ht="15">
      <c r="A129" s="45"/>
      <c r="B129" s="61" t="s">
        <v>240</v>
      </c>
      <c r="C129" s="319" t="s">
        <v>197</v>
      </c>
      <c r="D129" s="329">
        <v>0</v>
      </c>
      <c r="E129" s="323">
        <v>0</v>
      </c>
      <c r="F129" s="323">
        <v>0</v>
      </c>
      <c r="G129" s="323">
        <v>0</v>
      </c>
      <c r="H129" s="323">
        <v>0</v>
      </c>
      <c r="I129" s="323">
        <f t="shared" si="22"/>
        <v>0</v>
      </c>
    </row>
    <row r="130" spans="1:9" ht="15">
      <c r="A130" s="45"/>
      <c r="B130" s="61" t="s">
        <v>241</v>
      </c>
      <c r="C130" s="319" t="s">
        <v>198</v>
      </c>
      <c r="D130" s="329">
        <v>0</v>
      </c>
      <c r="E130" s="323">
        <v>0</v>
      </c>
      <c r="F130" s="323">
        <v>0</v>
      </c>
      <c r="G130" s="323">
        <v>0</v>
      </c>
      <c r="H130" s="323">
        <v>0</v>
      </c>
      <c r="I130" s="323">
        <f t="shared" si="22"/>
        <v>0</v>
      </c>
    </row>
    <row r="131" spans="1:9" ht="15">
      <c r="A131" s="45"/>
      <c r="B131" s="61" t="s">
        <v>242</v>
      </c>
      <c r="C131" s="319" t="s">
        <v>199</v>
      </c>
      <c r="D131" s="329">
        <v>0</v>
      </c>
      <c r="E131" s="323">
        <v>0</v>
      </c>
      <c r="F131" s="323">
        <f t="shared" si="24"/>
        <v>0</v>
      </c>
      <c r="G131" s="323">
        <v>0</v>
      </c>
      <c r="H131" s="323">
        <v>0</v>
      </c>
      <c r="I131" s="323">
        <f t="shared" si="22"/>
        <v>0</v>
      </c>
    </row>
    <row r="132" spans="1:9" ht="15">
      <c r="A132" s="50"/>
      <c r="B132" s="54" t="s">
        <v>243</v>
      </c>
      <c r="C132" s="320"/>
      <c r="D132" s="328"/>
      <c r="E132" s="266"/>
      <c r="F132" s="323"/>
      <c r="G132" s="266"/>
      <c r="H132" s="266"/>
      <c r="I132" s="323">
        <f t="shared" si="22"/>
        <v>0</v>
      </c>
    </row>
    <row r="133" spans="1:9" ht="15">
      <c r="A133" s="45"/>
      <c r="B133" s="61" t="s">
        <v>32</v>
      </c>
      <c r="C133" s="319" t="s">
        <v>200</v>
      </c>
      <c r="D133" s="329">
        <v>0</v>
      </c>
      <c r="E133" s="323">
        <v>0</v>
      </c>
      <c r="F133" s="323">
        <v>0</v>
      </c>
      <c r="G133" s="323">
        <v>0</v>
      </c>
      <c r="H133" s="323">
        <v>0</v>
      </c>
      <c r="I133" s="323">
        <f t="shared" si="22"/>
        <v>0</v>
      </c>
    </row>
    <row r="134" spans="1:9" ht="15">
      <c r="A134" s="45"/>
      <c r="B134" s="61" t="s">
        <v>33</v>
      </c>
      <c r="C134" s="319" t="s">
        <v>201</v>
      </c>
      <c r="D134" s="329">
        <v>0</v>
      </c>
      <c r="E134" s="323">
        <v>0</v>
      </c>
      <c r="F134" s="323">
        <v>0</v>
      </c>
      <c r="G134" s="323">
        <v>0</v>
      </c>
      <c r="H134" s="323">
        <v>0</v>
      </c>
      <c r="I134" s="323">
        <f t="shared" si="22"/>
        <v>0</v>
      </c>
    </row>
    <row r="135" spans="1:9" ht="15">
      <c r="A135" s="45"/>
      <c r="B135" s="61" t="s">
        <v>90</v>
      </c>
      <c r="C135" s="319" t="s">
        <v>202</v>
      </c>
      <c r="D135" s="329">
        <v>0</v>
      </c>
      <c r="E135" s="323">
        <v>0</v>
      </c>
      <c r="F135" s="323">
        <v>0</v>
      </c>
      <c r="G135" s="323">
        <v>0</v>
      </c>
      <c r="H135" s="323">
        <v>0</v>
      </c>
      <c r="I135" s="323">
        <f t="shared" si="22"/>
        <v>0</v>
      </c>
    </row>
    <row r="136" spans="1:9" ht="15">
      <c r="A136" s="50"/>
      <c r="B136" s="54" t="s">
        <v>244</v>
      </c>
      <c r="C136" s="320"/>
      <c r="D136" s="328"/>
      <c r="E136" s="266"/>
      <c r="F136" s="323"/>
      <c r="G136" s="266"/>
      <c r="H136" s="266"/>
      <c r="I136" s="323">
        <f t="shared" si="22"/>
        <v>0</v>
      </c>
    </row>
    <row r="137" spans="1:9" ht="15">
      <c r="A137" s="45"/>
      <c r="B137" s="61" t="s">
        <v>35</v>
      </c>
      <c r="C137" s="319" t="s">
        <v>203</v>
      </c>
      <c r="D137" s="329">
        <v>0</v>
      </c>
      <c r="E137" s="323">
        <v>0</v>
      </c>
      <c r="F137" s="323">
        <v>0</v>
      </c>
      <c r="G137" s="323">
        <v>0</v>
      </c>
      <c r="H137" s="323">
        <v>0</v>
      </c>
      <c r="I137" s="323">
        <f t="shared" si="22"/>
        <v>0</v>
      </c>
    </row>
    <row r="138" spans="1:9" ht="15">
      <c r="A138" s="45"/>
      <c r="B138" s="61" t="s">
        <v>36</v>
      </c>
      <c r="C138" s="319" t="s">
        <v>204</v>
      </c>
      <c r="D138" s="329">
        <v>0</v>
      </c>
      <c r="E138" s="323">
        <v>0</v>
      </c>
      <c r="F138" s="323">
        <v>0</v>
      </c>
      <c r="G138" s="323">
        <v>0</v>
      </c>
      <c r="H138" s="323">
        <v>0</v>
      </c>
      <c r="I138" s="323">
        <f t="shared" si="22"/>
        <v>0</v>
      </c>
    </row>
    <row r="139" spans="1:9" ht="15">
      <c r="A139" s="45"/>
      <c r="B139" s="61" t="s">
        <v>37</v>
      </c>
      <c r="C139" s="319" t="s">
        <v>205</v>
      </c>
      <c r="D139" s="329">
        <v>0</v>
      </c>
      <c r="E139" s="323">
        <v>0</v>
      </c>
      <c r="F139" s="323">
        <v>0</v>
      </c>
      <c r="G139" s="323">
        <v>0</v>
      </c>
      <c r="H139" s="323">
        <v>0</v>
      </c>
      <c r="I139" s="323">
        <f t="shared" si="22"/>
        <v>0</v>
      </c>
    </row>
    <row r="140" spans="1:9" ht="15">
      <c r="A140" s="45"/>
      <c r="B140" s="61" t="s">
        <v>38</v>
      </c>
      <c r="C140" s="319" t="s">
        <v>206</v>
      </c>
      <c r="D140" s="330">
        <v>0</v>
      </c>
      <c r="E140" s="323">
        <v>0</v>
      </c>
      <c r="F140" s="323">
        <v>0</v>
      </c>
      <c r="G140" s="323">
        <v>0</v>
      </c>
      <c r="H140" s="323">
        <v>0</v>
      </c>
      <c r="I140" s="323">
        <f t="shared" si="22"/>
        <v>0</v>
      </c>
    </row>
    <row r="141" spans="1:9" ht="15">
      <c r="A141" s="45"/>
      <c r="B141" s="61" t="s">
        <v>245</v>
      </c>
      <c r="C141" s="319" t="s">
        <v>207</v>
      </c>
      <c r="D141" s="330">
        <v>0</v>
      </c>
      <c r="E141" s="323">
        <v>0</v>
      </c>
      <c r="F141" s="323">
        <v>0</v>
      </c>
      <c r="G141" s="323">
        <v>0</v>
      </c>
      <c r="H141" s="323">
        <v>0</v>
      </c>
      <c r="I141" s="323">
        <f t="shared" si="22"/>
        <v>0</v>
      </c>
    </row>
    <row r="142" spans="1:9" ht="15">
      <c r="A142" s="45"/>
      <c r="B142" s="61" t="s">
        <v>246</v>
      </c>
      <c r="C142" s="319" t="s">
        <v>208</v>
      </c>
      <c r="D142" s="330">
        <v>0</v>
      </c>
      <c r="E142" s="323">
        <v>0</v>
      </c>
      <c r="F142" s="323">
        <v>0</v>
      </c>
      <c r="G142" s="323">
        <v>0</v>
      </c>
      <c r="H142" s="323">
        <v>0</v>
      </c>
      <c r="I142" s="323">
        <f t="shared" si="22"/>
        <v>0</v>
      </c>
    </row>
    <row r="143" spans="1:9" ht="15">
      <c r="A143" s="45"/>
      <c r="B143" s="61" t="s">
        <v>247</v>
      </c>
      <c r="C143" s="319" t="s">
        <v>209</v>
      </c>
      <c r="D143" s="330">
        <v>0</v>
      </c>
      <c r="E143" s="263">
        <v>0</v>
      </c>
      <c r="F143" s="263">
        <v>0</v>
      </c>
      <c r="G143" s="263">
        <v>0</v>
      </c>
      <c r="H143" s="263">
        <v>0</v>
      </c>
      <c r="I143" s="263">
        <f t="shared" si="22"/>
        <v>0</v>
      </c>
    </row>
    <row r="144" spans="1:9" ht="15">
      <c r="A144" s="50"/>
      <c r="B144" s="54" t="s">
        <v>248</v>
      </c>
      <c r="C144" s="320"/>
      <c r="D144" s="328"/>
      <c r="E144" s="266"/>
      <c r="F144" s="266"/>
      <c r="G144" s="266"/>
      <c r="H144" s="266"/>
      <c r="I144" s="263">
        <f t="shared" si="22"/>
        <v>0</v>
      </c>
    </row>
    <row r="145" spans="1:9" ht="15">
      <c r="A145" s="45"/>
      <c r="B145" s="61" t="s">
        <v>103</v>
      </c>
      <c r="C145" s="319" t="s">
        <v>210</v>
      </c>
      <c r="D145" s="330">
        <v>0</v>
      </c>
      <c r="E145" s="263">
        <v>0</v>
      </c>
      <c r="F145" s="263">
        <v>0</v>
      </c>
      <c r="G145" s="263">
        <v>0</v>
      </c>
      <c r="H145" s="263">
        <v>0</v>
      </c>
      <c r="I145" s="263">
        <f t="shared" si="22"/>
        <v>0</v>
      </c>
    </row>
    <row r="146" spans="1:9" ht="15">
      <c r="A146" s="45"/>
      <c r="B146" s="61" t="s">
        <v>104</v>
      </c>
      <c r="C146" s="319" t="s">
        <v>211</v>
      </c>
      <c r="D146" s="330">
        <v>0</v>
      </c>
      <c r="E146" s="263">
        <v>0</v>
      </c>
      <c r="F146" s="263">
        <v>0</v>
      </c>
      <c r="G146" s="263">
        <v>0</v>
      </c>
      <c r="H146" s="263">
        <v>0</v>
      </c>
      <c r="I146" s="263">
        <f t="shared" si="22"/>
        <v>0</v>
      </c>
    </row>
    <row r="147" spans="1:9" ht="15">
      <c r="A147" s="45"/>
      <c r="B147" s="61" t="s">
        <v>105</v>
      </c>
      <c r="C147" s="319" t="s">
        <v>212</v>
      </c>
      <c r="D147" s="330">
        <v>0</v>
      </c>
      <c r="E147" s="263">
        <v>0</v>
      </c>
      <c r="F147" s="263">
        <v>0</v>
      </c>
      <c r="G147" s="263">
        <v>0</v>
      </c>
      <c r="H147" s="263">
        <v>0</v>
      </c>
      <c r="I147" s="263">
        <f t="shared" si="22"/>
        <v>0</v>
      </c>
    </row>
    <row r="148" spans="1:9" ht="15">
      <c r="A148" s="50"/>
      <c r="B148" s="54" t="s">
        <v>249</v>
      </c>
      <c r="C148" s="320"/>
      <c r="D148" s="328"/>
      <c r="E148" s="266"/>
      <c r="F148" s="266"/>
      <c r="G148" s="266"/>
      <c r="H148" s="266"/>
      <c r="I148" s="263">
        <f t="shared" si="22"/>
        <v>0</v>
      </c>
    </row>
    <row r="149" spans="1:9" ht="15">
      <c r="A149" s="45"/>
      <c r="B149" s="61" t="s">
        <v>250</v>
      </c>
      <c r="C149" s="319" t="s">
        <v>213</v>
      </c>
      <c r="D149" s="330">
        <v>0</v>
      </c>
      <c r="E149" s="263">
        <v>0</v>
      </c>
      <c r="F149" s="263">
        <v>0</v>
      </c>
      <c r="G149" s="263">
        <v>0</v>
      </c>
      <c r="H149" s="263">
        <v>0</v>
      </c>
      <c r="I149" s="263">
        <f t="shared" si="22"/>
        <v>0</v>
      </c>
    </row>
    <row r="150" spans="1:9" ht="15">
      <c r="A150" s="45"/>
      <c r="B150" s="61" t="s">
        <v>251</v>
      </c>
      <c r="C150" s="319" t="s">
        <v>214</v>
      </c>
      <c r="D150" s="330">
        <v>0</v>
      </c>
      <c r="E150" s="263">
        <v>0</v>
      </c>
      <c r="F150" s="263">
        <v>0</v>
      </c>
      <c r="G150" s="263">
        <v>0</v>
      </c>
      <c r="H150" s="263">
        <v>0</v>
      </c>
      <c r="I150" s="263">
        <f t="shared" ref="I150:I155" si="35">+F150-G150</f>
        <v>0</v>
      </c>
    </row>
    <row r="151" spans="1:9" ht="15">
      <c r="A151" s="45"/>
      <c r="B151" s="61" t="s">
        <v>252</v>
      </c>
      <c r="C151" s="319" t="s">
        <v>215</v>
      </c>
      <c r="D151" s="330">
        <v>0</v>
      </c>
      <c r="E151" s="263">
        <v>0</v>
      </c>
      <c r="F151" s="263">
        <v>0</v>
      </c>
      <c r="G151" s="263">
        <v>0</v>
      </c>
      <c r="H151" s="263">
        <v>0</v>
      </c>
      <c r="I151" s="263">
        <f t="shared" si="35"/>
        <v>0</v>
      </c>
    </row>
    <row r="152" spans="1:9" ht="15">
      <c r="A152" s="45"/>
      <c r="B152" s="61" t="s">
        <v>253</v>
      </c>
      <c r="C152" s="319" t="s">
        <v>216</v>
      </c>
      <c r="D152" s="330">
        <v>0</v>
      </c>
      <c r="E152" s="263">
        <v>0</v>
      </c>
      <c r="F152" s="263">
        <v>0</v>
      </c>
      <c r="G152" s="263">
        <v>0</v>
      </c>
      <c r="H152" s="263">
        <v>0</v>
      </c>
      <c r="I152" s="263">
        <f t="shared" si="35"/>
        <v>0</v>
      </c>
    </row>
    <row r="153" spans="1:9" ht="15">
      <c r="A153" s="45"/>
      <c r="B153" s="61" t="s">
        <v>254</v>
      </c>
      <c r="C153" s="319" t="s">
        <v>217</v>
      </c>
      <c r="D153" s="330">
        <v>0</v>
      </c>
      <c r="E153" s="263">
        <v>0</v>
      </c>
      <c r="F153" s="263">
        <v>0</v>
      </c>
      <c r="G153" s="263">
        <v>0</v>
      </c>
      <c r="H153" s="263">
        <v>0</v>
      </c>
      <c r="I153" s="263">
        <f t="shared" si="35"/>
        <v>0</v>
      </c>
    </row>
    <row r="154" spans="1:9" ht="15">
      <c r="A154" s="45"/>
      <c r="B154" s="61" t="s">
        <v>255</v>
      </c>
      <c r="C154" s="319" t="s">
        <v>218</v>
      </c>
      <c r="D154" s="330">
        <v>0</v>
      </c>
      <c r="E154" s="263"/>
      <c r="F154" s="263">
        <v>0</v>
      </c>
      <c r="G154" s="263">
        <v>0</v>
      </c>
      <c r="H154" s="263">
        <v>0</v>
      </c>
      <c r="I154" s="263">
        <f t="shared" si="35"/>
        <v>0</v>
      </c>
    </row>
    <row r="155" spans="1:9" ht="15">
      <c r="A155" s="45"/>
      <c r="B155" s="62" t="s">
        <v>256</v>
      </c>
      <c r="C155" s="58" t="s">
        <v>219</v>
      </c>
      <c r="D155" s="330">
        <v>0</v>
      </c>
      <c r="E155" s="331">
        <v>0</v>
      </c>
      <c r="F155" s="263">
        <v>0</v>
      </c>
      <c r="G155" s="263">
        <v>0</v>
      </c>
      <c r="H155" s="263">
        <v>0</v>
      </c>
      <c r="I155" s="263">
        <f t="shared" si="35"/>
        <v>0</v>
      </c>
    </row>
    <row r="156" spans="1:9" ht="15">
      <c r="A156" s="45"/>
      <c r="B156" s="59" t="s">
        <v>220</v>
      </c>
      <c r="C156" s="60"/>
      <c r="D156" s="315">
        <f t="shared" ref="D156:I156" si="36">+D10+D83</f>
        <v>14564154</v>
      </c>
      <c r="E156" s="315">
        <f t="shared" si="36"/>
        <v>2243655.14</v>
      </c>
      <c r="F156" s="315">
        <f t="shared" si="36"/>
        <v>16807809.140000001</v>
      </c>
      <c r="G156" s="315">
        <f>+G10+G83</f>
        <v>16834331.23</v>
      </c>
      <c r="H156" s="315">
        <f t="shared" si="36"/>
        <v>16807793.07</v>
      </c>
      <c r="I156" s="315">
        <f t="shared" si="36"/>
        <v>-26522.090000000084</v>
      </c>
    </row>
    <row r="157" spans="1:9">
      <c r="G157" s="78"/>
    </row>
    <row r="160" spans="1:9">
      <c r="G160" s="332"/>
      <c r="H160" s="332"/>
    </row>
    <row r="163" spans="4:23" s="358" customFormat="1">
      <c r="J163" s="346"/>
      <c r="K163" s="346"/>
      <c r="L163" s="346"/>
      <c r="M163" s="346"/>
      <c r="N163" s="346"/>
      <c r="O163" s="346"/>
      <c r="P163" s="346"/>
      <c r="Q163" s="346"/>
      <c r="R163" s="346"/>
      <c r="S163" s="346"/>
      <c r="T163" s="346"/>
      <c r="U163" s="346"/>
      <c r="V163" s="346"/>
      <c r="W163" s="346"/>
    </row>
    <row r="164" spans="4:23" s="358" customFormat="1">
      <c r="J164" s="346"/>
      <c r="K164" s="346"/>
      <c r="L164" s="346"/>
      <c r="M164" s="346"/>
      <c r="N164" s="346"/>
      <c r="O164" s="346"/>
      <c r="P164" s="346"/>
      <c r="Q164" s="346"/>
      <c r="R164" s="346"/>
      <c r="S164" s="346"/>
      <c r="T164" s="346"/>
      <c r="U164" s="346"/>
      <c r="V164" s="346"/>
      <c r="W164" s="346"/>
    </row>
    <row r="165" spans="4:23" s="358" customFormat="1">
      <c r="J165" s="346"/>
      <c r="K165" s="346"/>
      <c r="L165" s="346"/>
      <c r="M165" s="346"/>
      <c r="N165" s="346"/>
      <c r="O165" s="346"/>
      <c r="P165" s="346"/>
      <c r="Q165" s="346"/>
      <c r="R165" s="346"/>
      <c r="S165" s="346"/>
      <c r="T165" s="346"/>
      <c r="U165" s="346"/>
      <c r="V165" s="346"/>
      <c r="W165" s="346"/>
    </row>
    <row r="166" spans="4:23" s="358" customFormat="1">
      <c r="J166" s="346"/>
      <c r="K166" s="346"/>
      <c r="L166" s="346"/>
      <c r="M166" s="346"/>
      <c r="N166" s="346"/>
      <c r="O166" s="346"/>
      <c r="P166" s="346"/>
      <c r="Q166" s="346"/>
      <c r="R166" s="346"/>
      <c r="S166" s="346"/>
      <c r="T166" s="346"/>
      <c r="U166" s="346"/>
      <c r="V166" s="346"/>
      <c r="W166" s="346"/>
    </row>
    <row r="167" spans="4:23" s="358" customFormat="1">
      <c r="J167" s="346"/>
      <c r="K167" s="346"/>
      <c r="L167" s="346"/>
      <c r="M167" s="346"/>
      <c r="N167" s="346"/>
      <c r="O167" s="346"/>
      <c r="P167" s="346"/>
      <c r="Q167" s="346"/>
      <c r="R167" s="346"/>
      <c r="S167" s="346"/>
      <c r="T167" s="346"/>
      <c r="U167" s="346"/>
      <c r="V167" s="346"/>
      <c r="W167" s="346"/>
    </row>
    <row r="168" spans="4:23" s="358" customFormat="1">
      <c r="J168" s="346"/>
      <c r="K168" s="346"/>
      <c r="L168" s="346"/>
      <c r="M168" s="346"/>
      <c r="N168" s="346"/>
      <c r="O168" s="346"/>
      <c r="P168" s="346"/>
      <c r="Q168" s="346"/>
      <c r="R168" s="346"/>
      <c r="S168" s="346"/>
      <c r="T168" s="346"/>
      <c r="U168" s="346"/>
      <c r="V168" s="346"/>
      <c r="W168" s="346"/>
    </row>
    <row r="169" spans="4:23" s="358" customFormat="1">
      <c r="J169" s="346"/>
      <c r="K169" s="346"/>
      <c r="L169" s="346"/>
      <c r="M169" s="346"/>
      <c r="N169" s="346"/>
      <c r="O169" s="346"/>
      <c r="P169" s="346"/>
      <c r="Q169" s="346"/>
      <c r="R169" s="346"/>
      <c r="S169" s="346"/>
      <c r="T169" s="346"/>
      <c r="U169" s="346"/>
      <c r="V169" s="346"/>
      <c r="W169" s="346"/>
    </row>
    <row r="170" spans="4:23" s="358" customFormat="1">
      <c r="J170" s="346"/>
      <c r="K170" s="346"/>
      <c r="L170" s="346"/>
      <c r="M170" s="346"/>
      <c r="N170" s="346"/>
      <c r="O170" s="346"/>
      <c r="P170" s="346"/>
      <c r="Q170" s="346"/>
      <c r="R170" s="346"/>
      <c r="S170" s="346"/>
      <c r="T170" s="346"/>
      <c r="U170" s="346"/>
      <c r="V170" s="346"/>
      <c r="W170" s="346"/>
    </row>
    <row r="171" spans="4:23" s="358" customFormat="1">
      <c r="H171" s="358" t="s">
        <v>571</v>
      </c>
      <c r="J171" s="346"/>
      <c r="K171" s="346"/>
      <c r="L171" s="346"/>
      <c r="M171" s="346"/>
      <c r="N171" s="346"/>
      <c r="O171" s="346"/>
      <c r="P171" s="346"/>
      <c r="Q171" s="346"/>
      <c r="R171" s="346"/>
      <c r="S171" s="346"/>
      <c r="T171" s="346"/>
      <c r="U171" s="346"/>
      <c r="V171" s="346"/>
      <c r="W171" s="346"/>
    </row>
    <row r="172" spans="4:23" s="358" customFormat="1">
      <c r="D172" s="358" t="s">
        <v>567</v>
      </c>
      <c r="F172" s="359">
        <f>G11+G84</f>
        <v>12088550.370000001</v>
      </c>
      <c r="G172" s="358">
        <v>12088550.369999999</v>
      </c>
      <c r="H172" s="359">
        <f>F172-G172</f>
        <v>0</v>
      </c>
      <c r="J172" s="346"/>
      <c r="K172" s="346"/>
      <c r="L172" s="346"/>
      <c r="M172" s="346"/>
      <c r="N172" s="346"/>
      <c r="O172" s="346"/>
      <c r="P172" s="346"/>
      <c r="Q172" s="346"/>
      <c r="R172" s="346"/>
      <c r="S172" s="346"/>
      <c r="T172" s="346"/>
      <c r="U172" s="346"/>
      <c r="V172" s="346"/>
      <c r="W172" s="346"/>
    </row>
    <row r="173" spans="4:23" s="358" customFormat="1">
      <c r="D173" s="358" t="s">
        <v>568</v>
      </c>
      <c r="F173" s="359">
        <f>G19+G92</f>
        <v>915332.46000000008</v>
      </c>
      <c r="G173" s="358">
        <v>915332.46</v>
      </c>
      <c r="H173" s="359">
        <f t="shared" ref="H173:H175" si="37">F173-G173</f>
        <v>0</v>
      </c>
      <c r="J173" s="346"/>
      <c r="K173" s="346"/>
      <c r="L173" s="346"/>
      <c r="M173" s="346"/>
      <c r="N173" s="346"/>
      <c r="O173" s="346"/>
      <c r="P173" s="346"/>
      <c r="Q173" s="346"/>
      <c r="R173" s="346"/>
      <c r="S173" s="346"/>
      <c r="T173" s="346"/>
      <c r="U173" s="346"/>
      <c r="V173" s="346"/>
      <c r="W173" s="346"/>
    </row>
    <row r="174" spans="4:23" s="358" customFormat="1">
      <c r="D174" s="358" t="s">
        <v>569</v>
      </c>
      <c r="F174" s="359">
        <f>G29+G102</f>
        <v>2934092.94</v>
      </c>
      <c r="G174" s="358">
        <v>2934092.94</v>
      </c>
      <c r="H174" s="359">
        <f t="shared" si="37"/>
        <v>0</v>
      </c>
      <c r="J174" s="346"/>
      <c r="K174" s="346"/>
      <c r="L174" s="346"/>
      <c r="M174" s="346"/>
      <c r="N174" s="346"/>
      <c r="O174" s="346"/>
      <c r="P174" s="346"/>
      <c r="Q174" s="346"/>
      <c r="R174" s="346"/>
      <c r="S174" s="346"/>
      <c r="T174" s="346"/>
      <c r="U174" s="346"/>
      <c r="V174" s="346"/>
      <c r="W174" s="346"/>
    </row>
    <row r="175" spans="4:23" s="358" customFormat="1">
      <c r="D175" s="358" t="s">
        <v>570</v>
      </c>
      <c r="F175" s="359">
        <f>G49+G122</f>
        <v>896355.46</v>
      </c>
      <c r="G175" s="358">
        <v>896355.46</v>
      </c>
      <c r="H175" s="359">
        <f t="shared" si="37"/>
        <v>0</v>
      </c>
      <c r="J175" s="346"/>
      <c r="K175" s="346"/>
      <c r="L175" s="346"/>
      <c r="M175" s="346"/>
      <c r="N175" s="346"/>
      <c r="O175" s="346"/>
      <c r="P175" s="346"/>
      <c r="Q175" s="346"/>
      <c r="R175" s="346"/>
      <c r="S175" s="346"/>
      <c r="T175" s="346"/>
      <c r="U175" s="346"/>
      <c r="V175" s="346"/>
      <c r="W175" s="346"/>
    </row>
    <row r="176" spans="4:23" s="358" customFormat="1">
      <c r="J176" s="346"/>
      <c r="K176" s="346"/>
      <c r="L176" s="346"/>
      <c r="M176" s="346"/>
      <c r="N176" s="346"/>
      <c r="O176" s="346"/>
      <c r="P176" s="346"/>
      <c r="Q176" s="346"/>
      <c r="R176" s="346"/>
      <c r="S176" s="346"/>
      <c r="T176" s="346"/>
      <c r="U176" s="346"/>
      <c r="V176" s="346"/>
      <c r="W176" s="346"/>
    </row>
    <row r="177" spans="10:23" s="358" customFormat="1">
      <c r="J177" s="346"/>
      <c r="K177" s="346"/>
      <c r="L177" s="346"/>
      <c r="M177" s="346"/>
      <c r="N177" s="346"/>
      <c r="O177" s="346"/>
      <c r="P177" s="346"/>
      <c r="Q177" s="346"/>
      <c r="R177" s="346"/>
      <c r="S177" s="346"/>
      <c r="T177" s="346"/>
      <c r="U177" s="346"/>
      <c r="V177" s="346"/>
      <c r="W177" s="346"/>
    </row>
    <row r="178" spans="10:23" s="358" customFormat="1">
      <c r="J178" s="346"/>
      <c r="K178" s="346"/>
      <c r="L178" s="346"/>
      <c r="M178" s="346"/>
      <c r="N178" s="346"/>
      <c r="O178" s="346"/>
      <c r="P178" s="346"/>
      <c r="Q178" s="346"/>
      <c r="R178" s="346"/>
      <c r="S178" s="346"/>
      <c r="T178" s="346"/>
      <c r="U178" s="346"/>
      <c r="V178" s="346"/>
      <c r="W178" s="346"/>
    </row>
    <row r="179" spans="10:23" s="358" customFormat="1">
      <c r="J179" s="346"/>
      <c r="K179" s="346"/>
      <c r="L179" s="346"/>
      <c r="M179" s="346"/>
      <c r="N179" s="346"/>
      <c r="O179" s="346"/>
      <c r="P179" s="346"/>
      <c r="Q179" s="346"/>
      <c r="R179" s="346"/>
      <c r="S179" s="346"/>
      <c r="T179" s="346"/>
      <c r="U179" s="346"/>
      <c r="V179" s="346"/>
      <c r="W179" s="346"/>
    </row>
    <row r="180" spans="10:23" s="358" customFormat="1">
      <c r="J180" s="346"/>
      <c r="K180" s="346"/>
      <c r="L180" s="346"/>
      <c r="M180" s="346"/>
      <c r="N180" s="346"/>
      <c r="O180" s="346"/>
      <c r="P180" s="346"/>
      <c r="Q180" s="346"/>
      <c r="R180" s="346"/>
      <c r="S180" s="346"/>
      <c r="T180" s="346"/>
      <c r="U180" s="346"/>
      <c r="V180" s="346"/>
      <c r="W180" s="346"/>
    </row>
    <row r="181" spans="10:23" s="358" customFormat="1">
      <c r="J181" s="346"/>
      <c r="K181" s="346"/>
      <c r="L181" s="346"/>
      <c r="M181" s="346"/>
      <c r="N181" s="346"/>
      <c r="O181" s="346"/>
      <c r="P181" s="346"/>
      <c r="Q181" s="346"/>
      <c r="R181" s="346"/>
      <c r="S181" s="346"/>
      <c r="T181" s="346"/>
      <c r="U181" s="346"/>
      <c r="V181" s="346"/>
      <c r="W181" s="346"/>
    </row>
    <row r="182" spans="10:23" s="358" customFormat="1">
      <c r="J182" s="346"/>
      <c r="K182" s="346"/>
      <c r="L182" s="346"/>
      <c r="M182" s="346"/>
      <c r="N182" s="346"/>
      <c r="O182" s="346"/>
      <c r="P182" s="346"/>
      <c r="Q182" s="346"/>
      <c r="R182" s="346"/>
      <c r="S182" s="346"/>
      <c r="T182" s="346"/>
      <c r="U182" s="346"/>
      <c r="V182" s="346"/>
      <c r="W182" s="346"/>
    </row>
    <row r="183" spans="10:23" s="358" customFormat="1">
      <c r="J183" s="346"/>
      <c r="K183" s="346"/>
      <c r="L183" s="346"/>
      <c r="M183" s="346"/>
      <c r="N183" s="346"/>
      <c r="O183" s="346"/>
      <c r="P183" s="346"/>
      <c r="Q183" s="346"/>
      <c r="R183" s="346"/>
      <c r="S183" s="346"/>
      <c r="T183" s="346"/>
      <c r="U183" s="346"/>
      <c r="V183" s="346"/>
      <c r="W183" s="346"/>
    </row>
    <row r="184" spans="10:23" s="358" customFormat="1">
      <c r="J184" s="346"/>
      <c r="K184" s="346"/>
      <c r="L184" s="346"/>
      <c r="M184" s="346"/>
      <c r="N184" s="346"/>
      <c r="O184" s="346"/>
      <c r="P184" s="346"/>
      <c r="Q184" s="346"/>
      <c r="R184" s="346"/>
      <c r="S184" s="346"/>
      <c r="T184" s="346"/>
      <c r="U184" s="346"/>
      <c r="V184" s="346"/>
      <c r="W184" s="346"/>
    </row>
    <row r="185" spans="10:23" s="358" customFormat="1">
      <c r="J185" s="346"/>
      <c r="K185" s="346"/>
      <c r="L185" s="346"/>
      <c r="M185" s="346"/>
      <c r="N185" s="346"/>
      <c r="O185" s="346"/>
      <c r="P185" s="346"/>
      <c r="Q185" s="346"/>
      <c r="R185" s="346"/>
      <c r="S185" s="346"/>
      <c r="T185" s="346"/>
      <c r="U185" s="346"/>
      <c r="V185" s="346"/>
      <c r="W185" s="346"/>
    </row>
    <row r="186" spans="10:23" s="358" customFormat="1">
      <c r="J186" s="346"/>
      <c r="K186" s="346"/>
      <c r="L186" s="346"/>
      <c r="M186" s="346"/>
      <c r="N186" s="346"/>
      <c r="O186" s="346"/>
      <c r="P186" s="346"/>
      <c r="Q186" s="346"/>
      <c r="R186" s="346"/>
      <c r="S186" s="346"/>
      <c r="T186" s="346"/>
      <c r="U186" s="346"/>
      <c r="V186" s="346"/>
      <c r="W186" s="346"/>
    </row>
    <row r="187" spans="10:23" s="358" customFormat="1">
      <c r="J187" s="346"/>
      <c r="K187" s="346"/>
      <c r="L187" s="346"/>
      <c r="M187" s="346"/>
      <c r="N187" s="346"/>
      <c r="O187" s="346"/>
      <c r="P187" s="346"/>
      <c r="Q187" s="346"/>
      <c r="R187" s="346"/>
      <c r="S187" s="346"/>
      <c r="T187" s="346"/>
      <c r="U187" s="346"/>
      <c r="V187" s="346"/>
      <c r="W187" s="346"/>
    </row>
    <row r="188" spans="10:23" s="358" customFormat="1">
      <c r="J188" s="346"/>
      <c r="K188" s="346"/>
      <c r="L188" s="346"/>
      <c r="M188" s="346"/>
      <c r="N188" s="346"/>
      <c r="O188" s="346"/>
      <c r="P188" s="346"/>
      <c r="Q188" s="346"/>
      <c r="R188" s="346"/>
      <c r="S188" s="346"/>
      <c r="T188" s="346"/>
      <c r="U188" s="346"/>
      <c r="V188" s="346"/>
      <c r="W188" s="346"/>
    </row>
    <row r="189" spans="10:23" s="358" customFormat="1">
      <c r="J189" s="346"/>
      <c r="K189" s="346"/>
      <c r="L189" s="346"/>
      <c r="M189" s="346"/>
      <c r="N189" s="346"/>
      <c r="O189" s="346"/>
      <c r="P189" s="346"/>
      <c r="Q189" s="346"/>
      <c r="R189" s="346"/>
      <c r="S189" s="346"/>
      <c r="T189" s="346"/>
      <c r="U189" s="346"/>
      <c r="V189" s="346"/>
      <c r="W189" s="346"/>
    </row>
    <row r="190" spans="10:23" s="358" customFormat="1">
      <c r="J190" s="346"/>
      <c r="K190" s="346"/>
      <c r="L190" s="346"/>
      <c r="M190" s="346"/>
      <c r="N190" s="346"/>
      <c r="O190" s="346"/>
      <c r="P190" s="346"/>
      <c r="Q190" s="346"/>
      <c r="R190" s="346"/>
      <c r="S190" s="346"/>
      <c r="T190" s="346"/>
      <c r="U190" s="346"/>
      <c r="V190" s="346"/>
      <c r="W190" s="346"/>
    </row>
    <row r="191" spans="10:23" s="358" customFormat="1">
      <c r="J191" s="346"/>
      <c r="K191" s="346"/>
      <c r="L191" s="346"/>
      <c r="M191" s="346"/>
      <c r="N191" s="346"/>
      <c r="O191" s="346"/>
      <c r="P191" s="346"/>
      <c r="Q191" s="346"/>
      <c r="R191" s="346"/>
      <c r="S191" s="346"/>
      <c r="T191" s="346"/>
      <c r="U191" s="346"/>
      <c r="V191" s="346"/>
      <c r="W191" s="346"/>
    </row>
    <row r="192" spans="10:23" s="358" customFormat="1">
      <c r="J192" s="346"/>
      <c r="K192" s="346"/>
      <c r="L192" s="346"/>
      <c r="M192" s="346"/>
      <c r="N192" s="346"/>
      <c r="O192" s="346"/>
      <c r="P192" s="346"/>
      <c r="Q192" s="346"/>
      <c r="R192" s="346"/>
      <c r="S192" s="346"/>
      <c r="T192" s="346"/>
      <c r="U192" s="346"/>
      <c r="V192" s="346"/>
      <c r="W192" s="346"/>
    </row>
    <row r="193" spans="10:23" s="358" customFormat="1">
      <c r="J193" s="346"/>
      <c r="K193" s="346"/>
      <c r="L193" s="346"/>
      <c r="M193" s="346"/>
      <c r="N193" s="346"/>
      <c r="O193" s="346"/>
      <c r="P193" s="346"/>
      <c r="Q193" s="346"/>
      <c r="R193" s="346"/>
      <c r="S193" s="346"/>
      <c r="T193" s="346"/>
      <c r="U193" s="346"/>
      <c r="V193" s="346"/>
      <c r="W193" s="346"/>
    </row>
    <row r="194" spans="10:23" s="358" customFormat="1">
      <c r="J194" s="346"/>
      <c r="K194" s="346"/>
      <c r="L194" s="346"/>
      <c r="M194" s="346"/>
      <c r="N194" s="346"/>
      <c r="O194" s="346"/>
      <c r="P194" s="346"/>
      <c r="Q194" s="346"/>
      <c r="R194" s="346"/>
      <c r="S194" s="346"/>
      <c r="T194" s="346"/>
      <c r="U194" s="346"/>
      <c r="V194" s="346"/>
      <c r="W194" s="346"/>
    </row>
    <row r="195" spans="10:23" s="358" customFormat="1">
      <c r="J195" s="346"/>
      <c r="K195" s="346"/>
      <c r="L195" s="346"/>
      <c r="M195" s="346"/>
      <c r="N195" s="346"/>
      <c r="O195" s="346"/>
      <c r="P195" s="346"/>
      <c r="Q195" s="346"/>
      <c r="R195" s="346"/>
      <c r="S195" s="346"/>
      <c r="T195" s="346"/>
      <c r="U195" s="346"/>
      <c r="V195" s="346"/>
      <c r="W195" s="346"/>
    </row>
    <row r="196" spans="10:23" s="358" customFormat="1">
      <c r="J196" s="346"/>
      <c r="K196" s="346"/>
      <c r="L196" s="346"/>
      <c r="M196" s="346"/>
      <c r="N196" s="346"/>
      <c r="O196" s="346"/>
      <c r="P196" s="346"/>
      <c r="Q196" s="346"/>
      <c r="R196" s="346"/>
      <c r="S196" s="346"/>
      <c r="T196" s="346"/>
      <c r="U196" s="346"/>
      <c r="V196" s="346"/>
      <c r="W196" s="346"/>
    </row>
    <row r="197" spans="10:23" s="358" customFormat="1">
      <c r="J197" s="346"/>
      <c r="K197" s="346"/>
      <c r="L197" s="346"/>
      <c r="M197" s="346"/>
      <c r="N197" s="346"/>
      <c r="O197" s="346"/>
      <c r="P197" s="346"/>
      <c r="Q197" s="346"/>
      <c r="R197" s="346"/>
      <c r="S197" s="346"/>
      <c r="T197" s="346"/>
      <c r="U197" s="346"/>
      <c r="V197" s="346"/>
      <c r="W197" s="346"/>
    </row>
    <row r="198" spans="10:23" s="358" customFormat="1">
      <c r="J198" s="346"/>
      <c r="K198" s="346"/>
      <c r="L198" s="346"/>
      <c r="M198" s="346"/>
      <c r="N198" s="346"/>
      <c r="O198" s="346"/>
      <c r="P198" s="346"/>
      <c r="Q198" s="346"/>
      <c r="R198" s="346"/>
      <c r="S198" s="346"/>
      <c r="T198" s="346"/>
      <c r="U198" s="346"/>
      <c r="V198" s="346"/>
      <c r="W198" s="346"/>
    </row>
    <row r="199" spans="10:23" s="358" customFormat="1">
      <c r="J199" s="346"/>
      <c r="K199" s="346"/>
      <c r="L199" s="346"/>
      <c r="M199" s="346"/>
      <c r="N199" s="346"/>
      <c r="O199" s="346"/>
      <c r="P199" s="346"/>
      <c r="Q199" s="346"/>
      <c r="R199" s="346"/>
      <c r="S199" s="346"/>
      <c r="T199" s="346"/>
      <c r="U199" s="346"/>
      <c r="V199" s="346"/>
      <c r="W199" s="346"/>
    </row>
    <row r="200" spans="10:23" s="358" customFormat="1">
      <c r="J200" s="346"/>
      <c r="K200" s="346"/>
      <c r="L200" s="346"/>
      <c r="M200" s="346"/>
      <c r="N200" s="346"/>
      <c r="O200" s="346"/>
      <c r="P200" s="346"/>
      <c r="Q200" s="346"/>
      <c r="R200" s="346"/>
      <c r="S200" s="346"/>
      <c r="T200" s="346"/>
      <c r="U200" s="346"/>
      <c r="V200" s="346"/>
      <c r="W200" s="346"/>
    </row>
    <row r="201" spans="10:23" s="358" customFormat="1">
      <c r="J201" s="346"/>
      <c r="K201" s="346"/>
      <c r="L201" s="346"/>
      <c r="M201" s="346"/>
      <c r="N201" s="346"/>
      <c r="O201" s="346"/>
      <c r="P201" s="346"/>
      <c r="Q201" s="346"/>
      <c r="R201" s="346"/>
      <c r="S201" s="346"/>
      <c r="T201" s="346"/>
      <c r="U201" s="346"/>
      <c r="V201" s="346"/>
      <c r="W201" s="346"/>
    </row>
    <row r="202" spans="10:23" s="358" customFormat="1">
      <c r="J202" s="346"/>
      <c r="K202" s="346"/>
      <c r="L202" s="346"/>
      <c r="M202" s="346"/>
      <c r="N202" s="346"/>
      <c r="O202" s="346"/>
      <c r="P202" s="346"/>
      <c r="Q202" s="346"/>
      <c r="R202" s="346"/>
      <c r="S202" s="346"/>
      <c r="T202" s="346"/>
      <c r="U202" s="346"/>
      <c r="V202" s="346"/>
      <c r="W202" s="346"/>
    </row>
    <row r="203" spans="10:23" s="358" customFormat="1">
      <c r="J203" s="346"/>
      <c r="K203" s="346"/>
      <c r="L203" s="346"/>
      <c r="M203" s="346"/>
      <c r="N203" s="346"/>
      <c r="O203" s="346"/>
      <c r="P203" s="346"/>
      <c r="Q203" s="346"/>
      <c r="R203" s="346"/>
      <c r="S203" s="346"/>
      <c r="T203" s="346"/>
      <c r="U203" s="346"/>
      <c r="V203" s="346"/>
      <c r="W203" s="346"/>
    </row>
    <row r="204" spans="10:23" s="358" customFormat="1">
      <c r="J204" s="346"/>
      <c r="K204" s="346"/>
      <c r="L204" s="346"/>
      <c r="M204" s="346"/>
      <c r="N204" s="346"/>
      <c r="O204" s="346"/>
      <c r="P204" s="346"/>
      <c r="Q204" s="346"/>
      <c r="R204" s="346"/>
      <c r="S204" s="346"/>
      <c r="T204" s="346"/>
      <c r="U204" s="346"/>
      <c r="V204" s="346"/>
      <c r="W204" s="346"/>
    </row>
    <row r="205" spans="10:23" s="358" customFormat="1">
      <c r="J205" s="346"/>
      <c r="K205" s="346"/>
      <c r="L205" s="346"/>
      <c r="M205" s="346"/>
      <c r="N205" s="346"/>
      <c r="O205" s="346"/>
      <c r="P205" s="346"/>
      <c r="Q205" s="346"/>
      <c r="R205" s="346"/>
      <c r="S205" s="346"/>
      <c r="T205" s="346"/>
      <c r="U205" s="346"/>
      <c r="V205" s="346"/>
      <c r="W205" s="346"/>
    </row>
    <row r="206" spans="10:23" s="358" customFormat="1">
      <c r="J206" s="346"/>
      <c r="K206" s="346"/>
      <c r="L206" s="346"/>
      <c r="M206" s="346"/>
      <c r="N206" s="346"/>
      <c r="O206" s="346"/>
      <c r="P206" s="346"/>
      <c r="Q206" s="346"/>
      <c r="R206" s="346"/>
      <c r="S206" s="346"/>
      <c r="T206" s="346"/>
      <c r="U206" s="346"/>
      <c r="V206" s="346"/>
      <c r="W206" s="346"/>
    </row>
    <row r="207" spans="10:23" s="358" customFormat="1">
      <c r="J207" s="346"/>
      <c r="K207" s="346"/>
      <c r="L207" s="346"/>
      <c r="M207" s="346"/>
      <c r="N207" s="346"/>
      <c r="O207" s="346"/>
      <c r="P207" s="346"/>
      <c r="Q207" s="346"/>
      <c r="R207" s="346"/>
      <c r="S207" s="346"/>
      <c r="T207" s="346"/>
      <c r="U207" s="346"/>
      <c r="V207" s="346"/>
      <c r="W207" s="346"/>
    </row>
    <row r="208" spans="10:23" s="358" customFormat="1">
      <c r="J208" s="346"/>
      <c r="K208" s="346"/>
      <c r="L208" s="346"/>
      <c r="M208" s="346"/>
      <c r="N208" s="346"/>
      <c r="O208" s="346"/>
      <c r="P208" s="346"/>
      <c r="Q208" s="346"/>
      <c r="R208" s="346"/>
      <c r="S208" s="346"/>
      <c r="T208" s="346"/>
      <c r="U208" s="346"/>
      <c r="V208" s="346"/>
      <c r="W208" s="346"/>
    </row>
    <row r="209" spans="10:23" s="358" customFormat="1">
      <c r="J209" s="346"/>
      <c r="K209" s="346"/>
      <c r="L209" s="346"/>
      <c r="M209" s="346"/>
      <c r="N209" s="346"/>
      <c r="O209" s="346"/>
      <c r="P209" s="346"/>
      <c r="Q209" s="346"/>
      <c r="R209" s="346"/>
      <c r="S209" s="346"/>
      <c r="T209" s="346"/>
      <c r="U209" s="346"/>
      <c r="V209" s="346"/>
      <c r="W209" s="346"/>
    </row>
    <row r="210" spans="10:23" s="358" customFormat="1">
      <c r="J210" s="346"/>
      <c r="K210" s="346"/>
      <c r="L210" s="346"/>
      <c r="M210" s="346"/>
      <c r="N210" s="346"/>
      <c r="O210" s="346"/>
      <c r="P210" s="346"/>
      <c r="Q210" s="346"/>
      <c r="R210" s="346"/>
      <c r="S210" s="346"/>
      <c r="T210" s="346"/>
      <c r="U210" s="346"/>
      <c r="V210" s="346"/>
      <c r="W210" s="346"/>
    </row>
    <row r="211" spans="10:23" s="358" customFormat="1">
      <c r="J211" s="346"/>
      <c r="K211" s="346"/>
      <c r="L211" s="346"/>
      <c r="M211" s="346"/>
      <c r="N211" s="346"/>
      <c r="O211" s="346"/>
      <c r="P211" s="346"/>
      <c r="Q211" s="346"/>
      <c r="R211" s="346"/>
      <c r="S211" s="346"/>
      <c r="T211" s="346"/>
      <c r="U211" s="346"/>
      <c r="V211" s="346"/>
      <c r="W211" s="346"/>
    </row>
    <row r="212" spans="10:23" s="358" customFormat="1">
      <c r="J212" s="346"/>
      <c r="K212" s="346"/>
      <c r="L212" s="346"/>
      <c r="M212" s="346"/>
      <c r="N212" s="346"/>
      <c r="O212" s="346"/>
      <c r="P212" s="346"/>
      <c r="Q212" s="346"/>
      <c r="R212" s="346"/>
      <c r="S212" s="346"/>
      <c r="T212" s="346"/>
      <c r="U212" s="346"/>
      <c r="V212" s="346"/>
      <c r="W212" s="346"/>
    </row>
    <row r="213" spans="10:23" s="358" customFormat="1">
      <c r="J213" s="346"/>
      <c r="K213" s="346"/>
      <c r="L213" s="346"/>
      <c r="M213" s="346"/>
      <c r="N213" s="346"/>
      <c r="O213" s="346"/>
      <c r="P213" s="346"/>
      <c r="Q213" s="346"/>
      <c r="R213" s="346"/>
      <c r="S213" s="346"/>
      <c r="T213" s="346"/>
      <c r="U213" s="346"/>
      <c r="V213" s="346"/>
      <c r="W213" s="346"/>
    </row>
    <row r="214" spans="10:23" s="358" customFormat="1">
      <c r="J214" s="346"/>
      <c r="K214" s="346"/>
      <c r="L214" s="346"/>
      <c r="M214" s="346"/>
      <c r="N214" s="346"/>
      <c r="O214" s="346"/>
      <c r="P214" s="346"/>
      <c r="Q214" s="346"/>
      <c r="R214" s="346"/>
      <c r="S214" s="346"/>
      <c r="T214" s="346"/>
      <c r="U214" s="346"/>
      <c r="V214" s="346"/>
      <c r="W214" s="346"/>
    </row>
    <row r="215" spans="10:23" s="358" customFormat="1">
      <c r="J215" s="346"/>
      <c r="K215" s="346"/>
      <c r="L215" s="346"/>
      <c r="M215" s="346"/>
      <c r="N215" s="346"/>
      <c r="O215" s="346"/>
      <c r="P215" s="346"/>
      <c r="Q215" s="346"/>
      <c r="R215" s="346"/>
      <c r="S215" s="346"/>
      <c r="T215" s="346"/>
      <c r="U215" s="346"/>
      <c r="V215" s="346"/>
      <c r="W215" s="346"/>
    </row>
    <row r="216" spans="10:23" s="358" customFormat="1">
      <c r="J216" s="346"/>
      <c r="K216" s="346"/>
      <c r="L216" s="346"/>
      <c r="M216" s="346"/>
      <c r="N216" s="346"/>
      <c r="O216" s="346"/>
      <c r="P216" s="346"/>
      <c r="Q216" s="346"/>
      <c r="R216" s="346"/>
      <c r="S216" s="346"/>
      <c r="T216" s="346"/>
      <c r="U216" s="346"/>
      <c r="V216" s="346"/>
      <c r="W216" s="346"/>
    </row>
    <row r="217" spans="10:23" s="358" customFormat="1">
      <c r="J217" s="346"/>
      <c r="K217" s="346"/>
      <c r="L217" s="346"/>
      <c r="M217" s="346"/>
      <c r="N217" s="346"/>
      <c r="O217" s="346"/>
      <c r="P217" s="346"/>
      <c r="Q217" s="346"/>
      <c r="R217" s="346"/>
      <c r="S217" s="346"/>
      <c r="T217" s="346"/>
      <c r="U217" s="346"/>
      <c r="V217" s="346"/>
      <c r="W217" s="346"/>
    </row>
    <row r="218" spans="10:23" s="358" customFormat="1">
      <c r="J218" s="346"/>
      <c r="K218" s="346"/>
      <c r="L218" s="346"/>
      <c r="M218" s="346"/>
      <c r="N218" s="346"/>
      <c r="O218" s="346"/>
      <c r="P218" s="346"/>
      <c r="Q218" s="346"/>
      <c r="R218" s="346"/>
      <c r="S218" s="346"/>
      <c r="T218" s="346"/>
      <c r="U218" s="346"/>
      <c r="V218" s="346"/>
      <c r="W218" s="346"/>
    </row>
    <row r="219" spans="10:23" s="358" customFormat="1">
      <c r="J219" s="346"/>
      <c r="K219" s="346"/>
      <c r="L219" s="346"/>
      <c r="M219" s="346"/>
      <c r="N219" s="346"/>
      <c r="O219" s="346"/>
      <c r="P219" s="346"/>
      <c r="Q219" s="346"/>
      <c r="R219" s="346"/>
      <c r="S219" s="346"/>
      <c r="T219" s="346"/>
      <c r="U219" s="346"/>
      <c r="V219" s="346"/>
      <c r="W219" s="346"/>
    </row>
    <row r="220" spans="10:23" s="358" customFormat="1">
      <c r="J220" s="346"/>
      <c r="K220" s="346"/>
      <c r="L220" s="346"/>
      <c r="M220" s="346"/>
      <c r="N220" s="346"/>
      <c r="O220" s="346"/>
      <c r="P220" s="346"/>
      <c r="Q220" s="346"/>
      <c r="R220" s="346"/>
      <c r="S220" s="346"/>
      <c r="T220" s="346"/>
      <c r="U220" s="346"/>
      <c r="V220" s="346"/>
      <c r="W220" s="346"/>
    </row>
    <row r="221" spans="10:23" s="358" customFormat="1">
      <c r="J221" s="346"/>
      <c r="K221" s="346"/>
      <c r="L221" s="346"/>
      <c r="M221" s="346"/>
      <c r="N221" s="346"/>
      <c r="O221" s="346"/>
      <c r="P221" s="346"/>
      <c r="Q221" s="346"/>
      <c r="R221" s="346"/>
      <c r="S221" s="346"/>
      <c r="T221" s="346"/>
      <c r="U221" s="346"/>
      <c r="V221" s="346"/>
      <c r="W221" s="346"/>
    </row>
    <row r="222" spans="10:23" s="358" customFormat="1">
      <c r="J222" s="346"/>
      <c r="K222" s="346"/>
      <c r="L222" s="346"/>
      <c r="M222" s="346"/>
      <c r="N222" s="346"/>
      <c r="O222" s="346"/>
      <c r="P222" s="346"/>
      <c r="Q222" s="346"/>
      <c r="R222" s="346"/>
      <c r="S222" s="346"/>
      <c r="T222" s="346"/>
      <c r="U222" s="346"/>
      <c r="V222" s="346"/>
      <c r="W222" s="346"/>
    </row>
    <row r="223" spans="10:23" s="358" customFormat="1">
      <c r="J223" s="346"/>
      <c r="K223" s="346"/>
      <c r="L223" s="346"/>
      <c r="M223" s="346"/>
      <c r="N223" s="346"/>
      <c r="O223" s="346"/>
      <c r="P223" s="346"/>
      <c r="Q223" s="346"/>
      <c r="R223" s="346"/>
      <c r="S223" s="346"/>
      <c r="T223" s="346"/>
      <c r="U223" s="346"/>
      <c r="V223" s="346"/>
      <c r="W223" s="346"/>
    </row>
    <row r="224" spans="10:23" s="358" customFormat="1">
      <c r="J224" s="346"/>
      <c r="K224" s="346"/>
      <c r="L224" s="346"/>
      <c r="M224" s="346"/>
      <c r="N224" s="346"/>
      <c r="O224" s="346"/>
      <c r="P224" s="346"/>
      <c r="Q224" s="346"/>
      <c r="R224" s="346"/>
      <c r="S224" s="346"/>
      <c r="T224" s="346"/>
      <c r="U224" s="346"/>
      <c r="V224" s="346"/>
      <c r="W224" s="346"/>
    </row>
    <row r="225" spans="10:23" s="358" customFormat="1">
      <c r="J225" s="346"/>
      <c r="K225" s="346"/>
      <c r="L225" s="346"/>
      <c r="M225" s="346"/>
      <c r="N225" s="346"/>
      <c r="O225" s="346"/>
      <c r="P225" s="346"/>
      <c r="Q225" s="346"/>
      <c r="R225" s="346"/>
      <c r="S225" s="346"/>
      <c r="T225" s="346"/>
      <c r="U225" s="346"/>
      <c r="V225" s="346"/>
      <c r="W225" s="346"/>
    </row>
    <row r="226" spans="10:23" s="358" customFormat="1">
      <c r="J226" s="346"/>
      <c r="K226" s="346"/>
      <c r="L226" s="346"/>
      <c r="M226" s="346"/>
      <c r="N226" s="346"/>
      <c r="O226" s="346"/>
      <c r="P226" s="346"/>
      <c r="Q226" s="346"/>
      <c r="R226" s="346"/>
      <c r="S226" s="346"/>
      <c r="T226" s="346"/>
      <c r="U226" s="346"/>
      <c r="V226" s="346"/>
      <c r="W226" s="346"/>
    </row>
    <row r="227" spans="10:23" s="358" customFormat="1">
      <c r="J227" s="346"/>
      <c r="K227" s="346"/>
      <c r="L227" s="346"/>
      <c r="M227" s="346"/>
      <c r="N227" s="346"/>
      <c r="O227" s="346"/>
      <c r="P227" s="346"/>
      <c r="Q227" s="346"/>
      <c r="R227" s="346"/>
      <c r="S227" s="346"/>
      <c r="T227" s="346"/>
      <c r="U227" s="346"/>
      <c r="V227" s="346"/>
      <c r="W227" s="346"/>
    </row>
    <row r="228" spans="10:23" s="358" customFormat="1">
      <c r="J228" s="346"/>
      <c r="K228" s="346"/>
      <c r="L228" s="346"/>
      <c r="M228" s="346"/>
      <c r="N228" s="346"/>
      <c r="O228" s="346"/>
      <c r="P228" s="346"/>
      <c r="Q228" s="346"/>
      <c r="R228" s="346"/>
      <c r="S228" s="346"/>
      <c r="T228" s="346"/>
      <c r="U228" s="346"/>
      <c r="V228" s="346"/>
      <c r="W228" s="346"/>
    </row>
    <row r="229" spans="10:23" s="358" customFormat="1">
      <c r="J229" s="346"/>
      <c r="K229" s="346"/>
      <c r="L229" s="346"/>
      <c r="M229" s="346"/>
      <c r="N229" s="346"/>
      <c r="O229" s="346"/>
      <c r="P229" s="346"/>
      <c r="Q229" s="346"/>
      <c r="R229" s="346"/>
      <c r="S229" s="346"/>
      <c r="T229" s="346"/>
      <c r="U229" s="346"/>
      <c r="V229" s="346"/>
      <c r="W229" s="346"/>
    </row>
    <row r="230" spans="10:23" s="358" customFormat="1">
      <c r="J230" s="346"/>
      <c r="K230" s="346"/>
      <c r="L230" s="346"/>
      <c r="M230" s="346"/>
      <c r="N230" s="346"/>
      <c r="O230" s="346"/>
      <c r="P230" s="346"/>
      <c r="Q230" s="346"/>
      <c r="R230" s="346"/>
      <c r="S230" s="346"/>
      <c r="T230" s="346"/>
      <c r="U230" s="346"/>
      <c r="V230" s="346"/>
      <c r="W230" s="346"/>
    </row>
    <row r="231" spans="10:23" s="358" customFormat="1">
      <c r="J231" s="346"/>
      <c r="K231" s="346"/>
      <c r="L231" s="346"/>
      <c r="M231" s="346"/>
      <c r="N231" s="346"/>
      <c r="O231" s="346"/>
      <c r="P231" s="346"/>
      <c r="Q231" s="346"/>
      <c r="R231" s="346"/>
      <c r="S231" s="346"/>
      <c r="T231" s="346"/>
      <c r="U231" s="346"/>
      <c r="V231" s="346"/>
      <c r="W231" s="346"/>
    </row>
    <row r="232" spans="10:23" s="358" customFormat="1">
      <c r="J232" s="346"/>
      <c r="K232" s="346"/>
      <c r="L232" s="346"/>
      <c r="M232" s="346"/>
      <c r="N232" s="346"/>
      <c r="O232" s="346"/>
      <c r="P232" s="346"/>
      <c r="Q232" s="346"/>
      <c r="R232" s="346"/>
      <c r="S232" s="346"/>
      <c r="T232" s="346"/>
      <c r="U232" s="346"/>
      <c r="V232" s="346"/>
      <c r="W232" s="346"/>
    </row>
    <row r="233" spans="10:23" s="358" customFormat="1">
      <c r="J233" s="346"/>
      <c r="K233" s="346"/>
      <c r="L233" s="346"/>
      <c r="M233" s="346"/>
      <c r="N233" s="346"/>
      <c r="O233" s="346"/>
      <c r="P233" s="346"/>
      <c r="Q233" s="346"/>
      <c r="R233" s="346"/>
      <c r="S233" s="346"/>
      <c r="T233" s="346"/>
      <c r="U233" s="346"/>
      <c r="V233" s="346"/>
      <c r="W233" s="346"/>
    </row>
    <row r="234" spans="10:23" s="358" customFormat="1">
      <c r="J234" s="346"/>
      <c r="K234" s="346"/>
      <c r="L234" s="346"/>
      <c r="M234" s="346"/>
      <c r="N234" s="346"/>
      <c r="O234" s="346"/>
      <c r="P234" s="346"/>
      <c r="Q234" s="346"/>
      <c r="R234" s="346"/>
      <c r="S234" s="346"/>
      <c r="T234" s="346"/>
      <c r="U234" s="346"/>
      <c r="V234" s="346"/>
      <c r="W234" s="346"/>
    </row>
    <row r="235" spans="10:23" s="358" customFormat="1">
      <c r="J235" s="346"/>
      <c r="K235" s="346"/>
      <c r="L235" s="346"/>
      <c r="M235" s="346"/>
      <c r="N235" s="346"/>
      <c r="O235" s="346"/>
      <c r="P235" s="346"/>
      <c r="Q235" s="346"/>
      <c r="R235" s="346"/>
      <c r="S235" s="346"/>
      <c r="T235" s="346"/>
      <c r="U235" s="346"/>
      <c r="V235" s="346"/>
      <c r="W235" s="346"/>
    </row>
    <row r="236" spans="10:23" s="358" customFormat="1">
      <c r="J236" s="346"/>
      <c r="K236" s="346"/>
      <c r="L236" s="346"/>
      <c r="M236" s="346"/>
      <c r="N236" s="346"/>
      <c r="O236" s="346"/>
      <c r="P236" s="346"/>
      <c r="Q236" s="346"/>
      <c r="R236" s="346"/>
      <c r="S236" s="346"/>
      <c r="T236" s="346"/>
      <c r="U236" s="346"/>
      <c r="V236" s="346"/>
      <c r="W236" s="346"/>
    </row>
    <row r="237" spans="10:23" s="358" customFormat="1">
      <c r="J237" s="346"/>
      <c r="K237" s="346"/>
      <c r="L237" s="346"/>
      <c r="M237" s="346"/>
      <c r="N237" s="346"/>
      <c r="O237" s="346"/>
      <c r="P237" s="346"/>
      <c r="Q237" s="346"/>
      <c r="R237" s="346"/>
      <c r="S237" s="346"/>
      <c r="T237" s="346"/>
      <c r="U237" s="346"/>
      <c r="V237" s="346"/>
      <c r="W237" s="346"/>
    </row>
    <row r="238" spans="10:23" s="358" customFormat="1">
      <c r="J238" s="346"/>
      <c r="K238" s="346"/>
      <c r="L238" s="346"/>
      <c r="M238" s="346"/>
      <c r="N238" s="346"/>
      <c r="O238" s="346"/>
      <c r="P238" s="346"/>
      <c r="Q238" s="346"/>
      <c r="R238" s="346"/>
      <c r="S238" s="346"/>
      <c r="T238" s="346"/>
      <c r="U238" s="346"/>
      <c r="V238" s="346"/>
      <c r="W238" s="346"/>
    </row>
    <row r="239" spans="10:23" s="358" customFormat="1">
      <c r="J239" s="346"/>
      <c r="K239" s="346"/>
      <c r="L239" s="346"/>
      <c r="M239" s="346"/>
      <c r="N239" s="346"/>
      <c r="O239" s="346"/>
      <c r="P239" s="346"/>
      <c r="Q239" s="346"/>
      <c r="R239" s="346"/>
      <c r="S239" s="346"/>
      <c r="T239" s="346"/>
      <c r="U239" s="346"/>
      <c r="V239" s="346"/>
      <c r="W239" s="346"/>
    </row>
    <row r="240" spans="10:23" s="358" customFormat="1">
      <c r="J240" s="346"/>
      <c r="K240" s="346"/>
      <c r="L240" s="346"/>
      <c r="M240" s="346"/>
      <c r="N240" s="346"/>
      <c r="O240" s="346"/>
      <c r="P240" s="346"/>
      <c r="Q240" s="346"/>
      <c r="R240" s="346"/>
      <c r="S240" s="346"/>
      <c r="T240" s="346"/>
      <c r="U240" s="346"/>
      <c r="V240" s="346"/>
      <c r="W240" s="346"/>
    </row>
    <row r="241" spans="10:23" s="358" customFormat="1">
      <c r="J241" s="346"/>
      <c r="K241" s="346"/>
      <c r="L241" s="346"/>
      <c r="M241" s="346"/>
      <c r="N241" s="346"/>
      <c r="O241" s="346"/>
      <c r="P241" s="346"/>
      <c r="Q241" s="346"/>
      <c r="R241" s="346"/>
      <c r="S241" s="346"/>
      <c r="T241" s="346"/>
      <c r="U241" s="346"/>
      <c r="V241" s="346"/>
      <c r="W241" s="346"/>
    </row>
    <row r="242" spans="10:23" s="358" customFormat="1">
      <c r="J242" s="346"/>
      <c r="K242" s="346"/>
      <c r="L242" s="346"/>
      <c r="M242" s="346"/>
      <c r="N242" s="346"/>
      <c r="O242" s="346"/>
      <c r="P242" s="346"/>
      <c r="Q242" s="346"/>
      <c r="R242" s="346"/>
      <c r="S242" s="346"/>
      <c r="T242" s="346"/>
      <c r="U242" s="346"/>
      <c r="V242" s="346"/>
      <c r="W242" s="346"/>
    </row>
    <row r="243" spans="10:23" s="358" customFormat="1">
      <c r="J243" s="346"/>
      <c r="K243" s="346"/>
      <c r="L243" s="346"/>
      <c r="M243" s="346"/>
      <c r="N243" s="346"/>
      <c r="O243" s="346"/>
      <c r="P243" s="346"/>
      <c r="Q243" s="346"/>
      <c r="R243" s="346"/>
      <c r="S243" s="346"/>
      <c r="T243" s="346"/>
      <c r="U243" s="346"/>
      <c r="V243" s="346"/>
      <c r="W243" s="346"/>
    </row>
    <row r="244" spans="10:23" s="358" customFormat="1">
      <c r="J244" s="346"/>
      <c r="K244" s="346"/>
      <c r="L244" s="346"/>
      <c r="M244" s="346"/>
      <c r="N244" s="346"/>
      <c r="O244" s="346"/>
      <c r="P244" s="346"/>
      <c r="Q244" s="346"/>
      <c r="R244" s="346"/>
      <c r="S244" s="346"/>
      <c r="T244" s="346"/>
      <c r="U244" s="346"/>
      <c r="V244" s="346"/>
      <c r="W244" s="346"/>
    </row>
  </sheetData>
  <mergeCells count="7">
    <mergeCell ref="B2:I2"/>
    <mergeCell ref="B3:I3"/>
    <mergeCell ref="B4:I4"/>
    <mergeCell ref="B5:I5"/>
    <mergeCell ref="B7:C9"/>
    <mergeCell ref="D7:H7"/>
    <mergeCell ref="I7:I8"/>
  </mergeCells>
  <printOptions horizontalCentered="1"/>
  <pageMargins left="0.70866141732283472" right="0.70866141732283472" top="0.55118110236220474" bottom="0.74803149606299213" header="0.31496062992125984" footer="0.31496062992125984"/>
  <pageSetup scale="51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workbookViewId="0">
      <selection sqref="A1:G5"/>
    </sheetView>
  </sheetViews>
  <sheetFormatPr baseColWidth="10" defaultColWidth="12.5703125" defaultRowHeight="15"/>
  <cols>
    <col min="1" max="1" width="68.140625" style="136" customWidth="1"/>
    <col min="2" max="4" width="18.42578125" style="136" customWidth="1"/>
    <col min="5" max="5" width="18.5703125" style="136" customWidth="1"/>
    <col min="6" max="6" width="18.42578125" style="136" customWidth="1"/>
    <col min="7" max="7" width="18.28515625" style="136" customWidth="1"/>
    <col min="8" max="8" width="12.5703125" style="136" customWidth="1"/>
    <col min="9" max="9" width="24.28515625" style="136" customWidth="1"/>
    <col min="10" max="19" width="12.5703125" style="136" customWidth="1"/>
    <col min="20" max="16384" width="12.5703125" style="136"/>
  </cols>
  <sheetData>
    <row r="1" spans="1:7" s="117" customFormat="1" ht="15.75">
      <c r="A1" s="458" t="s">
        <v>554</v>
      </c>
      <c r="B1" s="459"/>
      <c r="C1" s="459"/>
      <c r="D1" s="459"/>
      <c r="E1" s="459"/>
      <c r="F1" s="459"/>
      <c r="G1" s="460"/>
    </row>
    <row r="2" spans="1:7" s="117" customFormat="1" ht="15.75">
      <c r="A2" s="461" t="s">
        <v>488</v>
      </c>
      <c r="B2" s="462"/>
      <c r="C2" s="462"/>
      <c r="D2" s="462"/>
      <c r="E2" s="462"/>
      <c r="F2" s="462"/>
      <c r="G2" s="463"/>
    </row>
    <row r="3" spans="1:7" s="117" customFormat="1" ht="15.75">
      <c r="A3" s="464" t="s">
        <v>489</v>
      </c>
      <c r="B3" s="465"/>
      <c r="C3" s="465"/>
      <c r="D3" s="465"/>
      <c r="E3" s="465"/>
      <c r="F3" s="465"/>
      <c r="G3" s="466"/>
    </row>
    <row r="4" spans="1:7" s="117" customFormat="1" ht="15.75">
      <c r="A4" s="464" t="s">
        <v>578</v>
      </c>
      <c r="B4" s="465"/>
      <c r="C4" s="465"/>
      <c r="D4" s="465"/>
      <c r="E4" s="465"/>
      <c r="F4" s="465"/>
      <c r="G4" s="466"/>
    </row>
    <row r="5" spans="1:7" s="117" customFormat="1" ht="16.5" thickBot="1">
      <c r="A5" s="467" t="s">
        <v>4</v>
      </c>
      <c r="B5" s="468"/>
      <c r="C5" s="468"/>
      <c r="D5" s="468"/>
      <c r="E5" s="468"/>
      <c r="F5" s="468"/>
      <c r="G5" s="469"/>
    </row>
    <row r="6" spans="1:7" s="119" customFormat="1" ht="7.5" customHeight="1" thickBot="1">
      <c r="A6" s="118"/>
      <c r="B6" s="118"/>
      <c r="C6" s="118"/>
      <c r="D6" s="118"/>
      <c r="E6" s="118"/>
      <c r="F6" s="118"/>
      <c r="G6" s="118"/>
    </row>
    <row r="7" spans="1:7" s="117" customFormat="1" ht="15.75" thickBot="1">
      <c r="A7" s="441" t="s">
        <v>128</v>
      </c>
      <c r="B7" s="443" t="s">
        <v>474</v>
      </c>
      <c r="C7" s="443"/>
      <c r="D7" s="443"/>
      <c r="E7" s="443"/>
      <c r="F7" s="443"/>
      <c r="G7" s="441" t="s">
        <v>149</v>
      </c>
    </row>
    <row r="8" spans="1:7" s="117" customFormat="1" ht="30.75" thickBot="1">
      <c r="A8" s="442"/>
      <c r="B8" s="120" t="s">
        <v>150</v>
      </c>
      <c r="C8" s="121" t="s">
        <v>151</v>
      </c>
      <c r="D8" s="120" t="s">
        <v>152</v>
      </c>
      <c r="E8" s="120" t="s">
        <v>153</v>
      </c>
      <c r="F8" s="120" t="s">
        <v>154</v>
      </c>
      <c r="G8" s="442"/>
    </row>
    <row r="9" spans="1:7" s="123" customFormat="1">
      <c r="A9" s="122" t="s">
        <v>475</v>
      </c>
      <c r="B9" s="276">
        <f>+B10+B27+B28+B29+B30+B31+B32</f>
        <v>5087060</v>
      </c>
      <c r="C9" s="276">
        <f t="shared" ref="C9:G9" si="0">+C10+C27+C28+C29+C30+C31+C32</f>
        <v>653501.18000000005</v>
      </c>
      <c r="D9" s="276">
        <f t="shared" si="0"/>
        <v>5740561.1799999997</v>
      </c>
      <c r="E9" s="276">
        <f>+E10+E27+E28+E29+E30+E31+E32</f>
        <v>5767099.3399999999</v>
      </c>
      <c r="F9" s="276">
        <f t="shared" si="0"/>
        <v>5740561.1799999997</v>
      </c>
      <c r="G9" s="276">
        <f t="shared" si="0"/>
        <v>-26538.160000000149</v>
      </c>
    </row>
    <row r="10" spans="1:7" s="123" customFormat="1">
      <c r="A10" s="124" t="s">
        <v>490</v>
      </c>
      <c r="B10" s="277"/>
      <c r="C10" s="277"/>
      <c r="D10" s="277"/>
      <c r="E10" s="277"/>
      <c r="F10" s="277"/>
      <c r="G10" s="277"/>
    </row>
    <row r="11" spans="1:7" s="123" customFormat="1">
      <c r="A11" s="125" t="s">
        <v>491</v>
      </c>
      <c r="B11" s="277"/>
      <c r="C11" s="277"/>
      <c r="D11" s="277"/>
      <c r="E11" s="277"/>
      <c r="F11" s="277"/>
      <c r="G11" s="277"/>
    </row>
    <row r="12" spans="1:7" s="123" customFormat="1">
      <c r="A12" s="125" t="s">
        <v>492</v>
      </c>
      <c r="B12" s="277"/>
      <c r="C12" s="277"/>
      <c r="D12" s="277"/>
      <c r="E12" s="277"/>
      <c r="F12" s="277"/>
      <c r="G12" s="277"/>
    </row>
    <row r="13" spans="1:7" s="123" customFormat="1">
      <c r="A13" s="125" t="s">
        <v>493</v>
      </c>
      <c r="B13" s="277"/>
      <c r="C13" s="277"/>
      <c r="D13" s="277"/>
      <c r="E13" s="277"/>
      <c r="F13" s="277"/>
      <c r="G13" s="277"/>
    </row>
    <row r="14" spans="1:7" s="123" customFormat="1">
      <c r="A14" s="125" t="s">
        <v>494</v>
      </c>
      <c r="B14" s="277"/>
      <c r="C14" s="277"/>
      <c r="D14" s="277"/>
      <c r="E14" s="277"/>
      <c r="F14" s="277"/>
      <c r="G14" s="277"/>
    </row>
    <row r="15" spans="1:7" s="123" customFormat="1">
      <c r="A15" s="125" t="s">
        <v>495</v>
      </c>
      <c r="B15" s="277"/>
      <c r="C15" s="277"/>
      <c r="D15" s="277"/>
      <c r="E15" s="277"/>
      <c r="F15" s="277"/>
      <c r="G15" s="277"/>
    </row>
    <row r="16" spans="1:7" s="123" customFormat="1">
      <c r="A16" s="125" t="s">
        <v>496</v>
      </c>
      <c r="B16" s="277"/>
      <c r="C16" s="277"/>
      <c r="D16" s="277"/>
      <c r="E16" s="277"/>
      <c r="F16" s="277"/>
      <c r="G16" s="277"/>
    </row>
    <row r="17" spans="1:9" s="123" customFormat="1">
      <c r="A17" s="125" t="s">
        <v>497</v>
      </c>
      <c r="B17" s="277"/>
      <c r="C17" s="277"/>
      <c r="D17" s="277"/>
      <c r="E17" s="277"/>
      <c r="F17" s="277"/>
      <c r="G17" s="277"/>
    </row>
    <row r="18" spans="1:9" s="123" customFormat="1">
      <c r="A18" s="125" t="s">
        <v>498</v>
      </c>
      <c r="B18" s="277"/>
      <c r="C18" s="277"/>
      <c r="D18" s="277"/>
      <c r="E18" s="277"/>
      <c r="F18" s="277"/>
      <c r="G18" s="277"/>
    </row>
    <row r="19" spans="1:9" s="123" customFormat="1">
      <c r="A19" s="125" t="s">
        <v>499</v>
      </c>
      <c r="B19" s="277"/>
      <c r="C19" s="277"/>
      <c r="D19" s="277"/>
      <c r="E19" s="277"/>
      <c r="F19" s="277"/>
      <c r="G19" s="277"/>
    </row>
    <row r="20" spans="1:9" s="123" customFormat="1">
      <c r="A20" s="125" t="s">
        <v>500</v>
      </c>
      <c r="B20" s="277"/>
      <c r="C20" s="277"/>
      <c r="D20" s="277"/>
      <c r="E20" s="277"/>
      <c r="F20" s="277"/>
      <c r="G20" s="277"/>
    </row>
    <row r="21" spans="1:9" s="123" customFormat="1">
      <c r="A21" s="125" t="s">
        <v>501</v>
      </c>
      <c r="B21" s="277"/>
      <c r="C21" s="277"/>
      <c r="D21" s="277"/>
      <c r="E21" s="277"/>
      <c r="F21" s="277"/>
      <c r="G21" s="277"/>
    </row>
    <row r="22" spans="1:9" s="123" customFormat="1">
      <c r="A22" s="125" t="s">
        <v>502</v>
      </c>
      <c r="B22" s="277"/>
      <c r="C22" s="277"/>
      <c r="D22" s="277"/>
      <c r="E22" s="277"/>
      <c r="F22" s="277"/>
      <c r="G22" s="277"/>
    </row>
    <row r="23" spans="1:9" s="123" customFormat="1">
      <c r="A23" s="125" t="s">
        <v>503</v>
      </c>
      <c r="B23" s="277"/>
      <c r="C23" s="277"/>
      <c r="D23" s="277"/>
      <c r="E23" s="277"/>
      <c r="F23" s="277"/>
      <c r="G23" s="277"/>
    </row>
    <row r="24" spans="1:9" s="123" customFormat="1">
      <c r="A24" s="125" t="s">
        <v>504</v>
      </c>
      <c r="B24" s="277"/>
      <c r="C24" s="277"/>
      <c r="D24" s="277"/>
      <c r="E24" s="277"/>
      <c r="F24" s="277"/>
      <c r="G24" s="277"/>
    </row>
    <row r="25" spans="1:9" s="123" customFormat="1">
      <c r="A25" s="125" t="s">
        <v>505</v>
      </c>
      <c r="B25" s="277"/>
      <c r="C25" s="277"/>
      <c r="D25" s="277"/>
      <c r="E25" s="277"/>
      <c r="F25" s="277"/>
      <c r="G25" s="277"/>
    </row>
    <row r="26" spans="1:9" s="123" customFormat="1">
      <c r="A26" s="125" t="s">
        <v>506</v>
      </c>
      <c r="B26" s="277"/>
      <c r="C26" s="277"/>
      <c r="D26" s="277"/>
      <c r="E26" s="277"/>
      <c r="F26" s="277"/>
      <c r="G26" s="277"/>
    </row>
    <row r="27" spans="1:9" s="123" customFormat="1">
      <c r="A27" s="127" t="s">
        <v>507</v>
      </c>
      <c r="B27" s="277"/>
      <c r="C27" s="277"/>
      <c r="D27" s="277"/>
      <c r="E27" s="277"/>
      <c r="F27" s="277"/>
      <c r="G27" s="277"/>
    </row>
    <row r="28" spans="1:9" s="123" customFormat="1">
      <c r="A28" s="127" t="s">
        <v>508</v>
      </c>
      <c r="B28" s="277"/>
      <c r="C28" s="277"/>
      <c r="D28" s="277"/>
      <c r="E28" s="277"/>
      <c r="F28" s="277"/>
      <c r="G28" s="277"/>
    </row>
    <row r="29" spans="1:9" s="123" customFormat="1">
      <c r="A29" s="127" t="s">
        <v>509</v>
      </c>
      <c r="B29" s="277"/>
      <c r="C29" s="277"/>
      <c r="D29" s="277"/>
      <c r="E29" s="277"/>
      <c r="F29" s="277"/>
      <c r="G29" s="277"/>
    </row>
    <row r="30" spans="1:9" s="126" customFormat="1">
      <c r="A30" s="128" t="s">
        <v>510</v>
      </c>
      <c r="B30" s="277">
        <f>'F6a. EAEPE OG'!D10</f>
        <v>5087060</v>
      </c>
      <c r="C30" s="277">
        <f>'F6a. EAEPE OG'!E10</f>
        <v>653501.18000000005</v>
      </c>
      <c r="D30" s="277">
        <f>B30+C30</f>
        <v>5740561.1799999997</v>
      </c>
      <c r="E30" s="277">
        <f>'F6a. EAEPE OG'!G10</f>
        <v>5767099.3399999999</v>
      </c>
      <c r="F30" s="277">
        <f>'F6a. EAEPE OG'!H10</f>
        <v>5740561.1799999997</v>
      </c>
      <c r="G30" s="277">
        <f>D30-E30</f>
        <v>-26538.160000000149</v>
      </c>
    </row>
    <row r="31" spans="1:9" s="126" customFormat="1" ht="30">
      <c r="A31" s="129" t="s">
        <v>511</v>
      </c>
      <c r="B31" s="277"/>
      <c r="C31" s="277"/>
      <c r="D31" s="277"/>
      <c r="E31" s="277"/>
      <c r="F31" s="277"/>
      <c r="G31" s="277"/>
      <c r="I31" s="335"/>
    </row>
    <row r="32" spans="1:9" s="126" customFormat="1">
      <c r="A32" s="128" t="s">
        <v>512</v>
      </c>
      <c r="B32" s="277"/>
      <c r="C32" s="277"/>
      <c r="D32" s="277"/>
      <c r="E32" s="277"/>
      <c r="F32" s="277"/>
      <c r="G32" s="277"/>
      <c r="I32" s="335"/>
    </row>
    <row r="33" spans="1:9" s="126" customFormat="1">
      <c r="A33" s="130"/>
      <c r="B33" s="343"/>
      <c r="C33" s="343"/>
      <c r="D33" s="343"/>
      <c r="E33" s="343"/>
      <c r="F33" s="343"/>
      <c r="G33" s="343"/>
      <c r="I33" s="335"/>
    </row>
    <row r="34" spans="1:9" s="132" customFormat="1">
      <c r="A34" s="131" t="s">
        <v>513</v>
      </c>
      <c r="B34" s="278">
        <f>+B35+B52+B53+B54+B55+B56+B57</f>
        <v>9477094</v>
      </c>
      <c r="C34" s="278">
        <f t="shared" ref="C34:G34" si="1">+C35+C52+C53+C54+C55+C56+C57</f>
        <v>1590153.96</v>
      </c>
      <c r="D34" s="278">
        <f t="shared" si="1"/>
        <v>11067247.960000001</v>
      </c>
      <c r="E34" s="278">
        <f>+E35+E52+E53+E54+E55+E56+E57</f>
        <v>11067231.890000001</v>
      </c>
      <c r="F34" s="278">
        <f>+F35+F52+F53+F54+F55+F56+F57</f>
        <v>11067231.889999999</v>
      </c>
      <c r="G34" s="278">
        <f t="shared" si="1"/>
        <v>16.070000000298023</v>
      </c>
    </row>
    <row r="35" spans="1:9" s="133" customFormat="1">
      <c r="A35" s="344" t="s">
        <v>490</v>
      </c>
      <c r="B35" s="279"/>
      <c r="C35" s="279"/>
      <c r="D35" s="279"/>
      <c r="E35" s="279"/>
      <c r="F35" s="279"/>
      <c r="G35" s="279"/>
    </row>
    <row r="36" spans="1:9" s="133" customFormat="1">
      <c r="A36" s="344" t="s">
        <v>491</v>
      </c>
      <c r="B36" s="279"/>
      <c r="C36" s="279"/>
      <c r="D36" s="279"/>
      <c r="E36" s="279"/>
      <c r="F36" s="279"/>
      <c r="G36" s="279"/>
    </row>
    <row r="37" spans="1:9" s="133" customFormat="1">
      <c r="A37" s="344" t="s">
        <v>492</v>
      </c>
      <c r="B37" s="279"/>
      <c r="C37" s="279"/>
      <c r="D37" s="279"/>
      <c r="E37" s="279"/>
      <c r="F37" s="279"/>
      <c r="G37" s="279"/>
    </row>
    <row r="38" spans="1:9" s="133" customFormat="1">
      <c r="A38" s="344" t="s">
        <v>493</v>
      </c>
      <c r="B38" s="279"/>
      <c r="C38" s="279"/>
      <c r="D38" s="279"/>
      <c r="E38" s="279"/>
      <c r="F38" s="279"/>
      <c r="G38" s="279"/>
    </row>
    <row r="39" spans="1:9" s="133" customFormat="1">
      <c r="A39" s="344" t="s">
        <v>494</v>
      </c>
      <c r="B39" s="279"/>
      <c r="C39" s="279"/>
      <c r="D39" s="279"/>
      <c r="E39" s="279"/>
      <c r="F39" s="279"/>
      <c r="G39" s="279"/>
    </row>
    <row r="40" spans="1:9" s="133" customFormat="1">
      <c r="A40" s="344" t="s">
        <v>495</v>
      </c>
      <c r="B40" s="279"/>
      <c r="C40" s="279"/>
      <c r="D40" s="279"/>
      <c r="E40" s="279"/>
      <c r="F40" s="279"/>
      <c r="G40" s="279"/>
    </row>
    <row r="41" spans="1:9" s="133" customFormat="1">
      <c r="A41" s="344" t="s">
        <v>496</v>
      </c>
      <c r="B41" s="279"/>
      <c r="C41" s="279"/>
      <c r="D41" s="279"/>
      <c r="E41" s="279"/>
      <c r="F41" s="279"/>
      <c r="G41" s="279"/>
    </row>
    <row r="42" spans="1:9" s="133" customFormat="1">
      <c r="A42" s="344" t="s">
        <v>497</v>
      </c>
      <c r="B42" s="279"/>
      <c r="C42" s="279"/>
      <c r="D42" s="279"/>
      <c r="E42" s="279"/>
      <c r="F42" s="279"/>
      <c r="G42" s="279"/>
    </row>
    <row r="43" spans="1:9" s="133" customFormat="1">
      <c r="A43" s="344" t="s">
        <v>498</v>
      </c>
      <c r="B43" s="279"/>
      <c r="C43" s="279"/>
      <c r="D43" s="279"/>
      <c r="E43" s="279"/>
      <c r="F43" s="279"/>
      <c r="G43" s="279"/>
    </row>
    <row r="44" spans="1:9" s="133" customFormat="1">
      <c r="A44" s="344" t="s">
        <v>499</v>
      </c>
      <c r="B44" s="279"/>
      <c r="C44" s="279"/>
      <c r="D44" s="279"/>
      <c r="E44" s="279"/>
      <c r="F44" s="279"/>
      <c r="G44" s="279"/>
    </row>
    <row r="45" spans="1:9" s="133" customFormat="1">
      <c r="A45" s="344" t="s">
        <v>500</v>
      </c>
      <c r="B45" s="279"/>
      <c r="C45" s="279"/>
      <c r="D45" s="279"/>
      <c r="E45" s="279"/>
      <c r="F45" s="279"/>
      <c r="G45" s="279"/>
    </row>
    <row r="46" spans="1:9" s="133" customFormat="1">
      <c r="A46" s="344" t="s">
        <v>501</v>
      </c>
      <c r="B46" s="279"/>
      <c r="C46" s="279"/>
      <c r="D46" s="279"/>
      <c r="E46" s="279"/>
      <c r="F46" s="279"/>
      <c r="G46" s="279"/>
    </row>
    <row r="47" spans="1:9" s="133" customFormat="1">
      <c r="A47" s="344" t="s">
        <v>502</v>
      </c>
      <c r="B47" s="279"/>
      <c r="C47" s="279"/>
      <c r="D47" s="279"/>
      <c r="E47" s="279"/>
      <c r="F47" s="279"/>
      <c r="G47" s="279"/>
    </row>
    <row r="48" spans="1:9" s="133" customFormat="1">
      <c r="A48" s="344" t="s">
        <v>503</v>
      </c>
      <c r="B48" s="279"/>
      <c r="C48" s="279"/>
      <c r="D48" s="279"/>
      <c r="E48" s="279"/>
      <c r="F48" s="279"/>
      <c r="G48" s="279"/>
    </row>
    <row r="49" spans="1:9" s="133" customFormat="1">
      <c r="A49" s="344" t="s">
        <v>504</v>
      </c>
      <c r="B49" s="279"/>
      <c r="C49" s="279"/>
      <c r="D49" s="279"/>
      <c r="E49" s="279"/>
      <c r="F49" s="279"/>
      <c r="G49" s="279"/>
    </row>
    <row r="50" spans="1:9" s="133" customFormat="1">
      <c r="A50" s="344" t="s">
        <v>505</v>
      </c>
      <c r="B50" s="279"/>
      <c r="C50" s="279"/>
      <c r="D50" s="279"/>
      <c r="E50" s="279"/>
      <c r="F50" s="279"/>
      <c r="G50" s="279"/>
    </row>
    <row r="51" spans="1:9" s="133" customFormat="1">
      <c r="A51" s="344" t="s">
        <v>506</v>
      </c>
      <c r="B51" s="279"/>
      <c r="C51" s="279"/>
      <c r="D51" s="279"/>
      <c r="E51" s="279"/>
      <c r="F51" s="279"/>
      <c r="G51" s="279"/>
    </row>
    <row r="52" spans="1:9" s="133" customFormat="1">
      <c r="A52" s="345" t="s">
        <v>507</v>
      </c>
      <c r="B52" s="279"/>
      <c r="C52" s="279"/>
      <c r="D52" s="279"/>
      <c r="E52" s="279"/>
      <c r="F52" s="279"/>
      <c r="G52" s="279"/>
      <c r="I52" s="334"/>
    </row>
    <row r="53" spans="1:9" s="133" customFormat="1">
      <c r="A53" s="345" t="s">
        <v>508</v>
      </c>
      <c r="B53" s="279"/>
      <c r="C53" s="279"/>
      <c r="D53" s="279"/>
      <c r="E53" s="279"/>
      <c r="F53" s="279"/>
      <c r="G53" s="279"/>
      <c r="I53" s="334"/>
    </row>
    <row r="54" spans="1:9" s="133" customFormat="1">
      <c r="A54" s="128" t="s">
        <v>509</v>
      </c>
      <c r="B54" s="279"/>
      <c r="C54" s="279"/>
      <c r="D54" s="279"/>
      <c r="E54" s="279"/>
      <c r="F54" s="279"/>
      <c r="G54" s="279"/>
      <c r="I54" s="334"/>
    </row>
    <row r="55" spans="1:9" s="133" customFormat="1" ht="30">
      <c r="A55" s="129" t="s">
        <v>510</v>
      </c>
      <c r="B55" s="279"/>
      <c r="C55" s="279"/>
      <c r="D55" s="279"/>
      <c r="E55" s="279"/>
      <c r="F55" s="279"/>
      <c r="G55" s="279"/>
    </row>
    <row r="56" spans="1:9" s="133" customFormat="1">
      <c r="A56" s="128" t="s">
        <v>511</v>
      </c>
      <c r="B56" s="279">
        <v>9477094</v>
      </c>
      <c r="C56" s="279">
        <f>'F6a. EAEPE OG'!E83</f>
        <v>1590153.96</v>
      </c>
      <c r="D56" s="279">
        <f>B56+C56</f>
        <v>11067247.960000001</v>
      </c>
      <c r="E56" s="279">
        <f>'F6a. EAEPE OG'!G83</f>
        <v>11067231.890000001</v>
      </c>
      <c r="F56" s="279">
        <f>'F6a. EAEPE OG'!H83</f>
        <v>11067231.889999999</v>
      </c>
      <c r="G56" s="279">
        <f>D56-E56</f>
        <v>16.070000000298023</v>
      </c>
    </row>
    <row r="57" spans="1:9" s="133" customFormat="1">
      <c r="A57" s="128" t="s">
        <v>512</v>
      </c>
      <c r="B57" s="279"/>
      <c r="C57" s="279"/>
      <c r="D57" s="279"/>
      <c r="E57" s="279"/>
      <c r="F57" s="279"/>
      <c r="G57" s="279"/>
    </row>
    <row r="58" spans="1:9" s="133" customFormat="1" ht="15.75" thickBot="1">
      <c r="A58" s="134"/>
      <c r="B58" s="280"/>
      <c r="C58" s="280"/>
      <c r="D58" s="280"/>
      <c r="E58" s="280"/>
      <c r="F58" s="280"/>
      <c r="G58" s="280"/>
    </row>
    <row r="59" spans="1:9" ht="15.75" thickBot="1">
      <c r="A59" s="135" t="s">
        <v>514</v>
      </c>
      <c r="B59" s="314">
        <f>+B9+B34</f>
        <v>14564154</v>
      </c>
      <c r="C59" s="314">
        <f t="shared" ref="C59:G59" si="2">+C9+C34</f>
        <v>2243655.14</v>
      </c>
      <c r="D59" s="314">
        <f t="shared" si="2"/>
        <v>16807809.140000001</v>
      </c>
      <c r="E59" s="314">
        <f t="shared" si="2"/>
        <v>16834331.23</v>
      </c>
      <c r="F59" s="314">
        <f t="shared" si="2"/>
        <v>16807793.07</v>
      </c>
      <c r="G59" s="314">
        <f t="shared" si="2"/>
        <v>-26522.089999999851</v>
      </c>
    </row>
    <row r="60" spans="1:9">
      <c r="B60" s="137"/>
      <c r="C60" s="137"/>
      <c r="D60" s="137"/>
      <c r="E60" s="137"/>
      <c r="F60" s="137"/>
      <c r="G60" s="137"/>
    </row>
    <row r="61" spans="1:9">
      <c r="B61" s="137"/>
      <c r="C61" s="137"/>
      <c r="D61" s="137"/>
      <c r="E61" s="137"/>
      <c r="F61" s="137"/>
      <c r="G61" s="137"/>
    </row>
    <row r="62" spans="1:9">
      <c r="B62" s="137"/>
      <c r="C62" s="137"/>
      <c r="D62" s="137"/>
      <c r="E62" s="137">
        <v>11292031.640000001</v>
      </c>
      <c r="F62" s="137"/>
      <c r="G62" s="137"/>
    </row>
    <row r="63" spans="1:9">
      <c r="E63" s="137"/>
      <c r="F63" s="137"/>
    </row>
    <row r="64" spans="1:9">
      <c r="E64" s="333">
        <f>E59-E62</f>
        <v>5542299.5899999999</v>
      </c>
    </row>
    <row r="71" spans="2:7">
      <c r="B71" s="137"/>
      <c r="C71" s="137"/>
      <c r="D71" s="137"/>
      <c r="E71" s="137"/>
      <c r="F71" s="137"/>
      <c r="G71" s="137"/>
    </row>
    <row r="72" spans="2:7">
      <c r="B72" s="137"/>
      <c r="C72" s="137"/>
      <c r="D72" s="137"/>
      <c r="E72" s="137"/>
      <c r="F72" s="137"/>
      <c r="G72" s="137"/>
    </row>
    <row r="73" spans="2:7">
      <c r="B73" s="137"/>
      <c r="C73" s="137"/>
      <c r="D73" s="137"/>
      <c r="E73" s="137"/>
      <c r="F73" s="137"/>
      <c r="G73" s="137"/>
    </row>
    <row r="87" spans="2:7">
      <c r="B87" s="137"/>
      <c r="C87" s="137"/>
      <c r="D87" s="137"/>
      <c r="E87" s="137"/>
      <c r="F87" s="137"/>
      <c r="G87" s="137"/>
    </row>
    <row r="88" spans="2:7">
      <c r="B88" s="137"/>
      <c r="C88" s="137"/>
      <c r="D88" s="137"/>
      <c r="E88" s="137"/>
      <c r="F88" s="137"/>
      <c r="G88" s="137"/>
    </row>
    <row r="89" spans="2:7">
      <c r="B89" s="137"/>
      <c r="C89" s="137"/>
      <c r="D89" s="137"/>
      <c r="E89" s="137"/>
      <c r="F89" s="137"/>
      <c r="G89" s="137"/>
    </row>
    <row r="90" spans="2:7">
      <c r="B90" s="137"/>
      <c r="C90" s="137"/>
      <c r="D90" s="137"/>
      <c r="E90" s="137"/>
      <c r="F90" s="137"/>
      <c r="G90" s="137"/>
    </row>
    <row r="91" spans="2:7">
      <c r="B91" s="137"/>
      <c r="C91" s="137"/>
      <c r="D91" s="137"/>
      <c r="E91" s="137"/>
      <c r="F91" s="137"/>
      <c r="G91" s="137"/>
    </row>
    <row r="92" spans="2:7">
      <c r="B92" s="137"/>
      <c r="C92" s="137"/>
      <c r="D92" s="137"/>
      <c r="E92" s="137"/>
      <c r="F92" s="137"/>
      <c r="G92" s="137"/>
    </row>
    <row r="93" spans="2:7">
      <c r="B93" s="137"/>
      <c r="C93" s="137"/>
      <c r="D93" s="137"/>
      <c r="E93" s="137"/>
      <c r="F93" s="137"/>
      <c r="G93" s="137"/>
    </row>
    <row r="94" spans="2:7">
      <c r="B94" s="137"/>
      <c r="C94" s="137"/>
      <c r="D94" s="137"/>
      <c r="E94" s="137"/>
      <c r="F94" s="137"/>
      <c r="G94" s="137"/>
    </row>
    <row r="95" spans="2:7">
      <c r="B95" s="137"/>
      <c r="C95" s="137"/>
      <c r="D95" s="137"/>
      <c r="E95" s="137"/>
      <c r="F95" s="137"/>
      <c r="G95" s="137"/>
    </row>
    <row r="96" spans="2:7">
      <c r="B96" s="137"/>
      <c r="C96" s="137"/>
      <c r="D96" s="137"/>
      <c r="E96" s="137"/>
      <c r="F96" s="137"/>
      <c r="G96" s="137"/>
    </row>
    <row r="97" spans="2:7">
      <c r="B97" s="137"/>
      <c r="C97" s="137"/>
      <c r="D97" s="137"/>
      <c r="E97" s="137"/>
      <c r="F97" s="137"/>
      <c r="G97" s="137"/>
    </row>
    <row r="98" spans="2:7">
      <c r="B98" s="137"/>
      <c r="C98" s="137"/>
      <c r="D98" s="137"/>
      <c r="E98" s="137"/>
      <c r="F98" s="137"/>
      <c r="G98" s="137"/>
    </row>
    <row r="99" spans="2:7">
      <c r="B99" s="137"/>
      <c r="C99" s="137"/>
      <c r="D99" s="137"/>
      <c r="E99" s="137"/>
      <c r="F99" s="137"/>
      <c r="G99" s="137"/>
    </row>
    <row r="100" spans="2:7">
      <c r="B100" s="137"/>
      <c r="C100" s="137"/>
      <c r="D100" s="137"/>
      <c r="E100" s="137"/>
      <c r="F100" s="137"/>
      <c r="G100" s="137"/>
    </row>
    <row r="101" spans="2:7">
      <c r="B101" s="137"/>
      <c r="C101" s="137"/>
      <c r="D101" s="137"/>
      <c r="E101" s="137"/>
      <c r="F101" s="137"/>
      <c r="G101" s="137"/>
    </row>
    <row r="102" spans="2:7">
      <c r="B102" s="137"/>
      <c r="C102" s="137"/>
      <c r="D102" s="137"/>
      <c r="E102" s="137"/>
      <c r="F102" s="137"/>
      <c r="G102" s="137"/>
    </row>
    <row r="103" spans="2:7">
      <c r="B103" s="137"/>
      <c r="C103" s="137"/>
      <c r="D103" s="137"/>
      <c r="E103" s="137"/>
      <c r="F103" s="137"/>
      <c r="G103" s="137"/>
    </row>
    <row r="104" spans="2:7">
      <c r="B104" s="137"/>
      <c r="C104" s="137"/>
      <c r="D104" s="137"/>
      <c r="E104" s="137"/>
      <c r="F104" s="137"/>
      <c r="G104" s="137"/>
    </row>
    <row r="105" spans="2:7">
      <c r="B105" s="137"/>
      <c r="C105" s="137"/>
      <c r="D105" s="137"/>
      <c r="E105" s="137"/>
      <c r="F105" s="137"/>
      <c r="G105" s="137"/>
    </row>
    <row r="106" spans="2:7">
      <c r="B106" s="137"/>
      <c r="C106" s="137"/>
      <c r="D106" s="137"/>
      <c r="E106" s="137"/>
      <c r="F106" s="137"/>
      <c r="G106" s="137"/>
    </row>
    <row r="107" spans="2:7">
      <c r="B107" s="137"/>
      <c r="C107" s="137"/>
      <c r="D107" s="137"/>
      <c r="E107" s="137"/>
      <c r="F107" s="137"/>
      <c r="G107" s="137"/>
    </row>
    <row r="108" spans="2:7">
      <c r="B108" s="137"/>
      <c r="C108" s="137"/>
      <c r="D108" s="137"/>
      <c r="E108" s="137"/>
      <c r="F108" s="137"/>
      <c r="G108" s="137"/>
    </row>
    <row r="109" spans="2:7">
      <c r="B109" s="137"/>
      <c r="C109" s="137"/>
      <c r="D109" s="137"/>
      <c r="E109" s="137"/>
      <c r="F109" s="137"/>
      <c r="G109" s="137"/>
    </row>
    <row r="110" spans="2:7">
      <c r="B110" s="137"/>
      <c r="C110" s="137"/>
      <c r="D110" s="137"/>
      <c r="E110" s="137"/>
      <c r="F110" s="137"/>
      <c r="G110" s="137"/>
    </row>
  </sheetData>
  <mergeCells count="8">
    <mergeCell ref="A7:A8"/>
    <mergeCell ref="B7:F7"/>
    <mergeCell ref="G7:G8"/>
    <mergeCell ref="A1:G1"/>
    <mergeCell ref="A2:G2"/>
    <mergeCell ref="A3:G3"/>
    <mergeCell ref="A4:G4"/>
    <mergeCell ref="A5:G5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workbookViewId="0">
      <selection activeCell="B4" sqref="B4:I4"/>
    </sheetView>
  </sheetViews>
  <sheetFormatPr baseColWidth="10" defaultRowHeight="12.75"/>
  <cols>
    <col min="1" max="1" width="1.5703125" customWidth="1"/>
    <col min="2" max="2" width="4.5703125" customWidth="1"/>
    <col min="3" max="3" width="62.42578125" customWidth="1"/>
    <col min="4" max="4" width="15.28515625" customWidth="1"/>
    <col min="5" max="5" width="15.28515625" bestFit="1" customWidth="1"/>
    <col min="6" max="8" width="15" customWidth="1"/>
    <col min="9" max="9" width="14.5703125" customWidth="1"/>
    <col min="11" max="11" width="13.5703125" customWidth="1"/>
  </cols>
  <sheetData>
    <row r="1" spans="1:9" ht="15.75">
      <c r="B1" s="470" t="s">
        <v>554</v>
      </c>
      <c r="C1" s="471"/>
      <c r="D1" s="471"/>
      <c r="E1" s="471"/>
      <c r="F1" s="471"/>
      <c r="G1" s="471"/>
      <c r="H1" s="471"/>
      <c r="I1" s="472"/>
    </row>
    <row r="2" spans="1:9" ht="15.75">
      <c r="B2" s="473" t="s">
        <v>367</v>
      </c>
      <c r="C2" s="474"/>
      <c r="D2" s="474"/>
      <c r="E2" s="474"/>
      <c r="F2" s="474"/>
      <c r="G2" s="474"/>
      <c r="H2" s="474"/>
      <c r="I2" s="475"/>
    </row>
    <row r="3" spans="1:9" ht="15.75">
      <c r="B3" s="473" t="s">
        <v>515</v>
      </c>
      <c r="C3" s="474"/>
      <c r="D3" s="474"/>
      <c r="E3" s="474"/>
      <c r="F3" s="474"/>
      <c r="G3" s="474"/>
      <c r="H3" s="474"/>
      <c r="I3" s="475"/>
    </row>
    <row r="4" spans="1:9" ht="15.75">
      <c r="B4" s="473" t="s">
        <v>578</v>
      </c>
      <c r="C4" s="474"/>
      <c r="D4" s="474"/>
      <c r="E4" s="474"/>
      <c r="F4" s="474"/>
      <c r="G4" s="474"/>
      <c r="H4" s="474"/>
      <c r="I4" s="475"/>
    </row>
    <row r="5" spans="1:9" ht="16.5" thickBot="1">
      <c r="B5" s="476" t="s">
        <v>4</v>
      </c>
      <c r="C5" s="477"/>
      <c r="D5" s="477"/>
      <c r="E5" s="477"/>
      <c r="F5" s="477"/>
      <c r="G5" s="477"/>
      <c r="H5" s="477"/>
      <c r="I5" s="478"/>
    </row>
    <row r="6" spans="1:9" s="141" customFormat="1" ht="7.5" customHeight="1" thickBot="1">
      <c r="A6" s="138"/>
      <c r="B6" s="139"/>
      <c r="C6" s="139"/>
      <c r="D6" s="140"/>
      <c r="E6" s="140"/>
      <c r="F6" s="140"/>
      <c r="G6" s="140"/>
      <c r="H6" s="140"/>
      <c r="I6" s="139"/>
    </row>
    <row r="7" spans="1:9" ht="15.75" thickBot="1">
      <c r="B7" s="446" t="s">
        <v>128</v>
      </c>
      <c r="C7" s="448"/>
      <c r="D7" s="450" t="s">
        <v>474</v>
      </c>
      <c r="E7" s="451"/>
      <c r="F7" s="451"/>
      <c r="G7" s="451"/>
      <c r="H7" s="452"/>
      <c r="I7" s="453" t="s">
        <v>149</v>
      </c>
    </row>
    <row r="8" spans="1:9" ht="30.75" thickBot="1">
      <c r="B8" s="447"/>
      <c r="C8" s="449"/>
      <c r="D8" s="142" t="s">
        <v>516</v>
      </c>
      <c r="E8" s="142" t="s">
        <v>517</v>
      </c>
      <c r="F8" s="142" t="s">
        <v>518</v>
      </c>
      <c r="G8" s="142" t="s">
        <v>153</v>
      </c>
      <c r="H8" s="142" t="s">
        <v>154</v>
      </c>
      <c r="I8" s="454"/>
    </row>
    <row r="9" spans="1:9" ht="7.9" customHeight="1">
      <c r="B9" s="444"/>
      <c r="C9" s="445"/>
      <c r="D9" s="143"/>
      <c r="E9" s="143"/>
      <c r="F9" s="143"/>
      <c r="G9" s="143"/>
      <c r="H9" s="143"/>
      <c r="I9" s="143"/>
    </row>
    <row r="10" spans="1:9" ht="14.45" customHeight="1">
      <c r="B10" s="144" t="s">
        <v>519</v>
      </c>
      <c r="C10" s="145"/>
      <c r="D10" s="281">
        <f>+D11+D20+D28+D38</f>
        <v>5087060</v>
      </c>
      <c r="E10" s="281">
        <f t="shared" ref="E10:I10" si="0">+E11+E20+E28+E38</f>
        <v>653501.18000000005</v>
      </c>
      <c r="F10" s="281">
        <f t="shared" si="0"/>
        <v>5740561.1799999997</v>
      </c>
      <c r="G10" s="281">
        <f t="shared" si="0"/>
        <v>5767099.3399999999</v>
      </c>
      <c r="H10" s="281">
        <f t="shared" si="0"/>
        <v>5740561.1799999997</v>
      </c>
      <c r="I10" s="281">
        <f t="shared" si="0"/>
        <v>-26538.160000000149</v>
      </c>
    </row>
    <row r="11" spans="1:9" ht="15">
      <c r="B11" s="144" t="s">
        <v>520</v>
      </c>
      <c r="C11" s="145"/>
      <c r="D11" s="282">
        <f>SUM(D12:D19)</f>
        <v>0</v>
      </c>
      <c r="E11" s="282">
        <f t="shared" ref="E11:I11" si="1">SUM(E12:E19)</f>
        <v>0</v>
      </c>
      <c r="F11" s="282">
        <f t="shared" si="1"/>
        <v>0</v>
      </c>
      <c r="G11" s="282">
        <f t="shared" si="1"/>
        <v>0</v>
      </c>
      <c r="H11" s="282">
        <f t="shared" si="1"/>
        <v>0</v>
      </c>
      <c r="I11" s="282">
        <f t="shared" si="1"/>
        <v>0</v>
      </c>
    </row>
    <row r="12" spans="1:9" ht="15">
      <c r="B12" s="146"/>
      <c r="C12" s="147" t="s">
        <v>521</v>
      </c>
      <c r="D12" s="283"/>
      <c r="E12" s="284"/>
      <c r="F12" s="284"/>
      <c r="G12" s="284"/>
      <c r="H12" s="285"/>
      <c r="I12" s="285"/>
    </row>
    <row r="13" spans="1:9" ht="15">
      <c r="B13" s="146"/>
      <c r="C13" s="147" t="s">
        <v>522</v>
      </c>
      <c r="D13" s="283"/>
      <c r="E13" s="284"/>
      <c r="F13" s="284"/>
      <c r="G13" s="284"/>
      <c r="H13" s="285"/>
      <c r="I13" s="285"/>
    </row>
    <row r="14" spans="1:9" ht="15">
      <c r="B14" s="146"/>
      <c r="C14" s="147" t="s">
        <v>523</v>
      </c>
      <c r="D14" s="283"/>
      <c r="E14" s="284"/>
      <c r="F14" s="284"/>
      <c r="G14" s="284"/>
      <c r="H14" s="285"/>
      <c r="I14" s="284"/>
    </row>
    <row r="15" spans="1:9" ht="15">
      <c r="B15" s="146"/>
      <c r="C15" s="147" t="s">
        <v>524</v>
      </c>
      <c r="D15" s="283"/>
      <c r="E15" s="284"/>
      <c r="F15" s="284"/>
      <c r="G15" s="284"/>
      <c r="H15" s="284"/>
      <c r="I15" s="284"/>
    </row>
    <row r="16" spans="1:9" ht="15">
      <c r="B16" s="146"/>
      <c r="C16" s="147" t="s">
        <v>525</v>
      </c>
      <c r="D16" s="283"/>
      <c r="E16" s="284"/>
      <c r="F16" s="284"/>
      <c r="G16" s="284"/>
      <c r="H16" s="284"/>
      <c r="I16" s="284"/>
    </row>
    <row r="17" spans="2:9" ht="15">
      <c r="B17" s="146"/>
      <c r="C17" s="147" t="s">
        <v>526</v>
      </c>
      <c r="D17" s="283"/>
      <c r="E17" s="284"/>
      <c r="F17" s="284"/>
      <c r="G17" s="284"/>
      <c r="H17" s="284"/>
      <c r="I17" s="284"/>
    </row>
    <row r="18" spans="2:9" ht="15">
      <c r="B18" s="146"/>
      <c r="C18" s="147" t="s">
        <v>527</v>
      </c>
      <c r="D18" s="283"/>
      <c r="E18" s="284"/>
      <c r="F18" s="284"/>
      <c r="G18" s="284"/>
      <c r="H18" s="284"/>
      <c r="I18" s="284"/>
    </row>
    <row r="19" spans="2:9" ht="15">
      <c r="B19" s="146"/>
      <c r="C19" s="147" t="s">
        <v>528</v>
      </c>
      <c r="D19" s="283"/>
      <c r="E19" s="284"/>
      <c r="F19" s="284"/>
      <c r="G19" s="284"/>
      <c r="H19" s="284"/>
      <c r="I19" s="284"/>
    </row>
    <row r="20" spans="2:9" ht="15">
      <c r="B20" s="144" t="s">
        <v>529</v>
      </c>
      <c r="C20" s="145"/>
      <c r="D20" s="282">
        <f>SUM(D21:D27)</f>
        <v>5087060</v>
      </c>
      <c r="E20" s="282">
        <f t="shared" ref="E20:I20" si="2">SUM(E21:E27)</f>
        <v>653501.18000000005</v>
      </c>
      <c r="F20" s="282">
        <f t="shared" si="2"/>
        <v>5740561.1799999997</v>
      </c>
      <c r="G20" s="282">
        <f t="shared" si="2"/>
        <v>5767099.3399999999</v>
      </c>
      <c r="H20" s="282">
        <f t="shared" si="2"/>
        <v>5740561.1799999997</v>
      </c>
      <c r="I20" s="282">
        <f t="shared" si="2"/>
        <v>-26538.160000000149</v>
      </c>
    </row>
    <row r="21" spans="2:9" ht="15">
      <c r="B21" s="146"/>
      <c r="C21" s="147" t="s">
        <v>530</v>
      </c>
      <c r="D21" s="283"/>
      <c r="E21" s="284"/>
      <c r="F21" s="284"/>
      <c r="G21" s="284"/>
      <c r="H21" s="284"/>
      <c r="I21" s="284"/>
    </row>
    <row r="22" spans="2:9" ht="15">
      <c r="B22" s="146"/>
      <c r="C22" s="147" t="s">
        <v>531</v>
      </c>
      <c r="D22" s="283"/>
      <c r="E22" s="284"/>
      <c r="F22" s="284"/>
      <c r="G22" s="284"/>
      <c r="H22" s="284"/>
      <c r="I22" s="284"/>
    </row>
    <row r="23" spans="2:9" ht="15">
      <c r="B23" s="146"/>
      <c r="C23" s="147" t="s">
        <v>532</v>
      </c>
      <c r="D23" s="283"/>
      <c r="E23" s="284"/>
      <c r="F23" s="284"/>
      <c r="G23" s="284"/>
      <c r="H23" s="284"/>
      <c r="I23" s="284"/>
    </row>
    <row r="24" spans="2:9" ht="15">
      <c r="B24" s="146"/>
      <c r="C24" s="147" t="s">
        <v>533</v>
      </c>
      <c r="D24" s="283"/>
      <c r="E24" s="284"/>
      <c r="F24" s="284"/>
      <c r="G24" s="284"/>
      <c r="H24" s="284"/>
      <c r="I24" s="284"/>
    </row>
    <row r="25" spans="2:9" ht="15">
      <c r="B25" s="146"/>
      <c r="C25" s="147" t="s">
        <v>534</v>
      </c>
      <c r="D25" s="277">
        <f>'F6a. EAEPE OG'!D10</f>
        <v>5087060</v>
      </c>
      <c r="E25" s="284">
        <f>'F6a. EAEPE OG'!E10</f>
        <v>653501.18000000005</v>
      </c>
      <c r="F25" s="283">
        <f>D25+E25</f>
        <v>5740561.1799999997</v>
      </c>
      <c r="G25" s="277">
        <f>'F6a. EAEPE OG'!G10</f>
        <v>5767099.3399999999</v>
      </c>
      <c r="H25" s="277">
        <f>'F6a. EAEPE OG'!H10</f>
        <v>5740561.1799999997</v>
      </c>
      <c r="I25" s="284">
        <f>F25-G25</f>
        <v>-26538.160000000149</v>
      </c>
    </row>
    <row r="26" spans="2:9" ht="15">
      <c r="B26" s="146"/>
      <c r="C26" s="147" t="s">
        <v>535</v>
      </c>
      <c r="D26" s="283"/>
      <c r="E26" s="284"/>
      <c r="F26" s="284"/>
      <c r="G26" s="284"/>
      <c r="H26" s="284"/>
      <c r="I26" s="284"/>
    </row>
    <row r="27" spans="2:9" ht="15">
      <c r="B27" s="146"/>
      <c r="C27" s="147" t="s">
        <v>536</v>
      </c>
      <c r="D27" s="283"/>
      <c r="E27" s="284"/>
      <c r="F27" s="284"/>
      <c r="G27" s="284"/>
      <c r="H27" s="284"/>
      <c r="I27" s="284"/>
    </row>
    <row r="28" spans="2:9" ht="15">
      <c r="B28" s="148" t="s">
        <v>537</v>
      </c>
      <c r="C28" s="149"/>
      <c r="D28" s="282">
        <f>SUM(D29:D37)</f>
        <v>0</v>
      </c>
      <c r="E28" s="282">
        <f t="shared" ref="E28:I28" si="3">SUM(E29:E37)</f>
        <v>0</v>
      </c>
      <c r="F28" s="282">
        <f t="shared" si="3"/>
        <v>0</v>
      </c>
      <c r="G28" s="282">
        <f t="shared" si="3"/>
        <v>0</v>
      </c>
      <c r="H28" s="282">
        <f t="shared" si="3"/>
        <v>0</v>
      </c>
      <c r="I28" s="282">
        <f t="shared" si="3"/>
        <v>0</v>
      </c>
    </row>
    <row r="29" spans="2:9" ht="15">
      <c r="B29" s="146"/>
      <c r="C29" s="147" t="s">
        <v>538</v>
      </c>
      <c r="D29" s="283"/>
      <c r="E29" s="284"/>
      <c r="F29" s="284"/>
      <c r="G29" s="284"/>
      <c r="H29" s="284"/>
      <c r="I29" s="284"/>
    </row>
    <row r="30" spans="2:9" ht="15">
      <c r="B30" s="146"/>
      <c r="C30" s="147" t="s">
        <v>539</v>
      </c>
      <c r="D30" s="283"/>
      <c r="E30" s="284"/>
      <c r="F30" s="284"/>
      <c r="G30" s="284"/>
      <c r="H30" s="284"/>
      <c r="I30" s="284"/>
    </row>
    <row r="31" spans="2:9" ht="15">
      <c r="B31" s="146"/>
      <c r="C31" s="147" t="s">
        <v>540</v>
      </c>
      <c r="D31" s="283"/>
      <c r="E31" s="284"/>
      <c r="F31" s="284"/>
      <c r="G31" s="284"/>
      <c r="H31" s="284"/>
      <c r="I31" s="284"/>
    </row>
    <row r="32" spans="2:9" ht="15">
      <c r="B32" s="146"/>
      <c r="C32" s="147" t="s">
        <v>541</v>
      </c>
      <c r="D32" s="283"/>
      <c r="E32" s="284"/>
      <c r="F32" s="284"/>
      <c r="G32" s="284"/>
      <c r="H32" s="284"/>
      <c r="I32" s="284"/>
    </row>
    <row r="33" spans="2:9" ht="15">
      <c r="B33" s="146"/>
      <c r="C33" s="147" t="s">
        <v>542</v>
      </c>
      <c r="D33" s="283"/>
      <c r="E33" s="284"/>
      <c r="F33" s="284"/>
      <c r="G33" s="284"/>
      <c r="H33" s="284"/>
      <c r="I33" s="284"/>
    </row>
    <row r="34" spans="2:9" ht="15">
      <c r="B34" s="146"/>
      <c r="C34" s="147" t="s">
        <v>543</v>
      </c>
      <c r="D34" s="283"/>
      <c r="E34" s="284"/>
      <c r="F34" s="284"/>
      <c r="G34" s="284"/>
      <c r="H34" s="284"/>
      <c r="I34" s="284"/>
    </row>
    <row r="35" spans="2:9" ht="15">
      <c r="B35" s="146"/>
      <c r="C35" s="147" t="s">
        <v>544</v>
      </c>
      <c r="D35" s="283"/>
      <c r="E35" s="284"/>
      <c r="F35" s="284"/>
      <c r="G35" s="284"/>
      <c r="H35" s="284"/>
      <c r="I35" s="284"/>
    </row>
    <row r="36" spans="2:9" ht="15">
      <c r="B36" s="146"/>
      <c r="C36" s="147" t="s">
        <v>545</v>
      </c>
      <c r="D36" s="283"/>
      <c r="E36" s="284"/>
      <c r="F36" s="284"/>
      <c r="G36" s="284"/>
      <c r="H36" s="284"/>
      <c r="I36" s="284"/>
    </row>
    <row r="37" spans="2:9" ht="15">
      <c r="B37" s="146"/>
      <c r="C37" s="147" t="s">
        <v>546</v>
      </c>
      <c r="D37" s="283"/>
      <c r="E37" s="284"/>
      <c r="F37" s="284"/>
      <c r="G37" s="284"/>
      <c r="H37" s="284"/>
      <c r="I37" s="284"/>
    </row>
    <row r="38" spans="2:9" ht="15">
      <c r="B38" s="148" t="s">
        <v>547</v>
      </c>
      <c r="C38" s="149"/>
      <c r="D38" s="282">
        <f>SUM(D39:D42)</f>
        <v>0</v>
      </c>
      <c r="E38" s="282">
        <f t="shared" ref="E38:I38" si="4">SUM(E39:E42)</f>
        <v>0</v>
      </c>
      <c r="F38" s="282">
        <f t="shared" si="4"/>
        <v>0</v>
      </c>
      <c r="G38" s="282">
        <f t="shared" si="4"/>
        <v>0</v>
      </c>
      <c r="H38" s="282">
        <f t="shared" si="4"/>
        <v>0</v>
      </c>
      <c r="I38" s="282">
        <f t="shared" si="4"/>
        <v>0</v>
      </c>
    </row>
    <row r="39" spans="2:9" ht="15">
      <c r="B39" s="146"/>
      <c r="C39" s="150" t="s">
        <v>548</v>
      </c>
      <c r="D39" s="283"/>
      <c r="E39" s="284"/>
      <c r="F39" s="284"/>
      <c r="G39" s="284"/>
      <c r="H39" s="284"/>
      <c r="I39" s="284"/>
    </row>
    <row r="40" spans="2:9" ht="30">
      <c r="B40" s="146"/>
      <c r="C40" s="151" t="s">
        <v>549</v>
      </c>
      <c r="D40" s="283"/>
      <c r="E40" s="284"/>
      <c r="F40" s="284"/>
      <c r="G40" s="284"/>
      <c r="H40" s="284"/>
      <c r="I40" s="284"/>
    </row>
    <row r="41" spans="2:9" ht="15">
      <c r="B41" s="146"/>
      <c r="C41" s="150" t="s">
        <v>550</v>
      </c>
      <c r="D41" s="283"/>
      <c r="E41" s="284"/>
      <c r="F41" s="284"/>
      <c r="G41" s="284"/>
      <c r="H41" s="284"/>
      <c r="I41" s="284"/>
    </row>
    <row r="42" spans="2:9" ht="15">
      <c r="B42" s="146"/>
      <c r="C42" s="150" t="s">
        <v>551</v>
      </c>
      <c r="D42" s="283"/>
      <c r="E42" s="284"/>
      <c r="F42" s="284"/>
      <c r="G42" s="284"/>
      <c r="H42" s="284"/>
      <c r="I42" s="284"/>
    </row>
    <row r="43" spans="2:9" ht="15">
      <c r="B43" s="144" t="s">
        <v>552</v>
      </c>
      <c r="C43" s="145"/>
      <c r="D43" s="281">
        <f>+D44+D53+D61+D71</f>
        <v>9477094</v>
      </c>
      <c r="E43" s="281">
        <f t="shared" ref="E43:I43" si="5">+E44+E53+E61+E71</f>
        <v>1590153.96</v>
      </c>
      <c r="F43" s="281">
        <f>+F44+F53+F61+F71</f>
        <v>11067247.960000001</v>
      </c>
      <c r="G43" s="281">
        <f t="shared" si="5"/>
        <v>11067231.890000001</v>
      </c>
      <c r="H43" s="281">
        <f t="shared" si="5"/>
        <v>11067231.889999999</v>
      </c>
      <c r="I43" s="281">
        <f t="shared" si="5"/>
        <v>16.070000000298023</v>
      </c>
    </row>
    <row r="44" spans="2:9" ht="15">
      <c r="B44" s="152" t="s">
        <v>520</v>
      </c>
      <c r="C44" s="153"/>
      <c r="D44" s="282">
        <f>SUM(D45:D52)</f>
        <v>0</v>
      </c>
      <c r="E44" s="282">
        <f t="shared" ref="E44:I44" si="6">SUM(E45:E52)</f>
        <v>0</v>
      </c>
      <c r="F44" s="282">
        <f>SUM(F45:F52)</f>
        <v>0</v>
      </c>
      <c r="G44" s="282">
        <f t="shared" si="6"/>
        <v>0</v>
      </c>
      <c r="H44" s="282">
        <f t="shared" si="6"/>
        <v>0</v>
      </c>
      <c r="I44" s="282">
        <f t="shared" si="6"/>
        <v>0</v>
      </c>
    </row>
    <row r="45" spans="2:9" ht="15">
      <c r="B45" s="146"/>
      <c r="C45" s="150" t="s">
        <v>521</v>
      </c>
      <c r="D45" s="283"/>
      <c r="E45" s="284"/>
      <c r="F45" s="284"/>
      <c r="G45" s="284"/>
      <c r="H45" s="284"/>
      <c r="I45" s="284"/>
    </row>
    <row r="46" spans="2:9" ht="15">
      <c r="B46" s="146"/>
      <c r="C46" s="150" t="s">
        <v>522</v>
      </c>
      <c r="D46" s="283"/>
      <c r="E46" s="284"/>
      <c r="F46" s="284"/>
      <c r="G46" s="284"/>
      <c r="H46" s="284"/>
      <c r="I46" s="284"/>
    </row>
    <row r="47" spans="2:9" ht="15">
      <c r="B47" s="146"/>
      <c r="C47" s="150" t="s">
        <v>523</v>
      </c>
      <c r="D47" s="283"/>
      <c r="E47" s="284"/>
      <c r="F47" s="284"/>
      <c r="G47" s="284"/>
      <c r="H47" s="284"/>
      <c r="I47" s="284"/>
    </row>
    <row r="48" spans="2:9" ht="15">
      <c r="B48" s="146"/>
      <c r="C48" s="150" t="s">
        <v>524</v>
      </c>
      <c r="D48" s="283"/>
      <c r="E48" s="284"/>
      <c r="F48" s="284"/>
      <c r="G48" s="284"/>
      <c r="H48" s="284"/>
      <c r="I48" s="284"/>
    </row>
    <row r="49" spans="2:11" ht="15">
      <c r="B49" s="146"/>
      <c r="C49" s="150" t="s">
        <v>525</v>
      </c>
      <c r="D49" s="283"/>
      <c r="E49" s="284"/>
      <c r="F49" s="284"/>
      <c r="G49" s="284"/>
      <c r="H49" s="284"/>
      <c r="I49" s="284"/>
    </row>
    <row r="50" spans="2:11" ht="15.75" thickBot="1">
      <c r="B50" s="146"/>
      <c r="C50" s="150" t="s">
        <v>526</v>
      </c>
      <c r="D50" s="283"/>
      <c r="E50" s="284"/>
      <c r="F50" s="284"/>
      <c r="G50" s="284"/>
      <c r="H50" s="284"/>
      <c r="I50" s="284"/>
    </row>
    <row r="51" spans="2:11" ht="15">
      <c r="B51" s="146"/>
      <c r="C51" s="150" t="s">
        <v>527</v>
      </c>
      <c r="D51" s="286"/>
      <c r="E51" s="285"/>
      <c r="F51" s="284"/>
      <c r="G51" s="284"/>
      <c r="H51" s="284"/>
      <c r="I51" s="284"/>
    </row>
    <row r="52" spans="2:11" ht="15">
      <c r="B52" s="146"/>
      <c r="C52" s="150" t="s">
        <v>528</v>
      </c>
      <c r="D52" s="283"/>
      <c r="E52" s="285"/>
      <c r="F52" s="284"/>
      <c r="G52" s="284"/>
      <c r="H52" s="284"/>
      <c r="I52" s="284"/>
    </row>
    <row r="53" spans="2:11" ht="15">
      <c r="B53" s="144" t="s">
        <v>529</v>
      </c>
      <c r="C53" s="145"/>
      <c r="D53" s="287">
        <f>SUM(D54:D60)</f>
        <v>9477094</v>
      </c>
      <c r="E53" s="288">
        <f t="shared" ref="E53" si="7">SUM(E54:E60)</f>
        <v>1590153.96</v>
      </c>
      <c r="F53" s="288">
        <f>SUM(F54:F59)</f>
        <v>11067247.960000001</v>
      </c>
      <c r="G53" s="288">
        <f t="shared" ref="G53:I53" si="8">SUM(G54:G59)</f>
        <v>11067231.890000001</v>
      </c>
      <c r="H53" s="288">
        <f t="shared" si="8"/>
        <v>11067231.889999999</v>
      </c>
      <c r="I53" s="288">
        <f t="shared" si="8"/>
        <v>16.070000000298023</v>
      </c>
    </row>
    <row r="54" spans="2:11" ht="15">
      <c r="B54" s="146"/>
      <c r="C54" s="147" t="s">
        <v>530</v>
      </c>
      <c r="D54" s="289"/>
      <c r="E54" s="290"/>
      <c r="F54" s="290"/>
      <c r="G54" s="290"/>
      <c r="H54" s="290"/>
      <c r="I54" s="285"/>
    </row>
    <row r="55" spans="2:11" ht="15">
      <c r="B55" s="146"/>
      <c r="C55" s="147" t="s">
        <v>531</v>
      </c>
      <c r="D55" s="289"/>
      <c r="E55" s="290"/>
      <c r="F55" s="290"/>
      <c r="G55" s="290"/>
      <c r="H55" s="290"/>
      <c r="I55" s="285"/>
    </row>
    <row r="56" spans="2:11" ht="15">
      <c r="B56" s="146"/>
      <c r="C56" s="147" t="s">
        <v>532</v>
      </c>
      <c r="D56" s="289"/>
      <c r="E56" s="290"/>
      <c r="F56" s="290"/>
      <c r="G56" s="290"/>
      <c r="H56" s="290"/>
      <c r="I56" s="285"/>
    </row>
    <row r="57" spans="2:11" ht="15">
      <c r="B57" s="146"/>
      <c r="C57" s="147" t="s">
        <v>533</v>
      </c>
      <c r="D57" s="289"/>
      <c r="E57" s="290"/>
      <c r="F57" s="290"/>
      <c r="G57" s="290"/>
      <c r="H57" s="290"/>
      <c r="I57" s="285"/>
    </row>
    <row r="58" spans="2:11" ht="15">
      <c r="B58" s="146"/>
      <c r="C58" s="147" t="s">
        <v>534</v>
      </c>
      <c r="D58" s="279">
        <v>9477094</v>
      </c>
      <c r="E58" s="290">
        <f>'F6a. EAEPE OG'!E83</f>
        <v>1590153.96</v>
      </c>
      <c r="F58" s="289">
        <f>D58+E58</f>
        <v>11067247.960000001</v>
      </c>
      <c r="G58" s="279">
        <f>'F6a. EAEPE OG'!G83</f>
        <v>11067231.890000001</v>
      </c>
      <c r="H58" s="279">
        <f>'F6a. EAEPE OG'!H83</f>
        <v>11067231.889999999</v>
      </c>
      <c r="I58" s="285">
        <f>F58-G58</f>
        <v>16.070000000298023</v>
      </c>
      <c r="K58" s="189"/>
    </row>
    <row r="59" spans="2:11" ht="15">
      <c r="B59" s="146"/>
      <c r="C59" s="147" t="s">
        <v>535</v>
      </c>
      <c r="D59" s="283"/>
      <c r="E59" s="285"/>
      <c r="F59" s="285"/>
      <c r="G59" s="285"/>
      <c r="H59" s="285"/>
      <c r="I59" s="285"/>
    </row>
    <row r="60" spans="2:11" ht="15">
      <c r="B60" s="146"/>
      <c r="C60" s="147" t="s">
        <v>536</v>
      </c>
      <c r="D60" s="283"/>
      <c r="E60" s="285"/>
      <c r="F60" s="285"/>
      <c r="G60" s="285"/>
      <c r="H60" s="285"/>
      <c r="I60" s="285"/>
    </row>
    <row r="61" spans="2:11" ht="15">
      <c r="B61" s="148" t="s">
        <v>537</v>
      </c>
      <c r="C61" s="149"/>
      <c r="D61" s="282">
        <f>SUM(D62:D70)</f>
        <v>0</v>
      </c>
      <c r="E61" s="291">
        <f t="shared" ref="E61:I61" si="9">SUM(E62:E70)</f>
        <v>0</v>
      </c>
      <c r="F61" s="291">
        <f t="shared" si="9"/>
        <v>0</v>
      </c>
      <c r="G61" s="291">
        <f t="shared" si="9"/>
        <v>0</v>
      </c>
      <c r="H61" s="291">
        <f t="shared" si="9"/>
        <v>0</v>
      </c>
      <c r="I61" s="291">
        <f t="shared" si="9"/>
        <v>0</v>
      </c>
    </row>
    <row r="62" spans="2:11" ht="15">
      <c r="B62" s="146"/>
      <c r="C62" s="147" t="s">
        <v>538</v>
      </c>
      <c r="D62" s="283"/>
      <c r="E62" s="285"/>
      <c r="F62" s="285"/>
      <c r="G62" s="285"/>
      <c r="H62" s="285"/>
      <c r="I62" s="285"/>
    </row>
    <row r="63" spans="2:11" ht="15">
      <c r="B63" s="146"/>
      <c r="C63" s="147" t="s">
        <v>539</v>
      </c>
      <c r="D63" s="283"/>
      <c r="E63" s="285"/>
      <c r="F63" s="285"/>
      <c r="G63" s="285"/>
      <c r="H63" s="285"/>
      <c r="I63" s="285"/>
    </row>
    <row r="64" spans="2:11" ht="15">
      <c r="B64" s="146"/>
      <c r="C64" s="147" t="s">
        <v>540</v>
      </c>
      <c r="D64" s="283"/>
      <c r="E64" s="285"/>
      <c r="F64" s="285"/>
      <c r="G64" s="285"/>
      <c r="H64" s="285"/>
      <c r="I64" s="285"/>
    </row>
    <row r="65" spans="2:9" ht="15">
      <c r="B65" s="146"/>
      <c r="C65" s="147" t="s">
        <v>541</v>
      </c>
      <c r="D65" s="283"/>
      <c r="E65" s="285"/>
      <c r="F65" s="285"/>
      <c r="G65" s="285"/>
      <c r="H65" s="285"/>
      <c r="I65" s="285"/>
    </row>
    <row r="66" spans="2:9" ht="15">
      <c r="B66" s="146"/>
      <c r="C66" s="147" t="s">
        <v>542</v>
      </c>
      <c r="D66" s="283"/>
      <c r="E66" s="285"/>
      <c r="F66" s="285"/>
      <c r="G66" s="285"/>
      <c r="H66" s="285"/>
      <c r="I66" s="285"/>
    </row>
    <row r="67" spans="2:9" ht="15">
      <c r="B67" s="146"/>
      <c r="C67" s="147" t="s">
        <v>543</v>
      </c>
      <c r="D67" s="283"/>
      <c r="E67" s="285"/>
      <c r="F67" s="285"/>
      <c r="G67" s="285"/>
      <c r="H67" s="285"/>
      <c r="I67" s="285"/>
    </row>
    <row r="68" spans="2:9" ht="15">
      <c r="B68" s="146"/>
      <c r="C68" s="147" t="s">
        <v>544</v>
      </c>
      <c r="D68" s="283"/>
      <c r="E68" s="285"/>
      <c r="F68" s="285"/>
      <c r="G68" s="285"/>
      <c r="H68" s="285"/>
      <c r="I68" s="285"/>
    </row>
    <row r="69" spans="2:9" ht="15">
      <c r="B69" s="146"/>
      <c r="C69" s="147" t="s">
        <v>545</v>
      </c>
      <c r="D69" s="283"/>
      <c r="E69" s="285"/>
      <c r="F69" s="285"/>
      <c r="G69" s="285"/>
      <c r="H69" s="285"/>
      <c r="I69" s="285"/>
    </row>
    <row r="70" spans="2:9" ht="15">
      <c r="B70" s="146"/>
      <c r="C70" s="147" t="s">
        <v>546</v>
      </c>
      <c r="D70" s="283"/>
      <c r="E70" s="285"/>
      <c r="F70" s="285"/>
      <c r="G70" s="285"/>
      <c r="H70" s="285"/>
      <c r="I70" s="285"/>
    </row>
    <row r="71" spans="2:9" ht="15">
      <c r="B71" s="148" t="s">
        <v>547</v>
      </c>
      <c r="C71" s="149"/>
      <c r="D71" s="282">
        <f>SUM(D72:D75)</f>
        <v>0</v>
      </c>
      <c r="E71" s="291">
        <f t="shared" ref="E71:I71" si="10">SUM(E72:E75)</f>
        <v>0</v>
      </c>
      <c r="F71" s="291">
        <f t="shared" si="10"/>
        <v>0</v>
      </c>
      <c r="G71" s="291">
        <f t="shared" si="10"/>
        <v>0</v>
      </c>
      <c r="H71" s="291">
        <f t="shared" si="10"/>
        <v>0</v>
      </c>
      <c r="I71" s="291">
        <f t="shared" si="10"/>
        <v>0</v>
      </c>
    </row>
    <row r="72" spans="2:9" ht="15">
      <c r="B72" s="146"/>
      <c r="C72" s="147" t="s">
        <v>548</v>
      </c>
      <c r="D72" s="283"/>
      <c r="E72" s="285"/>
      <c r="F72" s="285"/>
      <c r="G72" s="285"/>
      <c r="H72" s="285"/>
      <c r="I72" s="285"/>
    </row>
    <row r="73" spans="2:9" ht="30">
      <c r="B73" s="146"/>
      <c r="C73" s="154" t="s">
        <v>549</v>
      </c>
      <c r="D73" s="283"/>
      <c r="E73" s="285"/>
      <c r="F73" s="285"/>
      <c r="G73" s="285"/>
      <c r="H73" s="285"/>
      <c r="I73" s="285"/>
    </row>
    <row r="74" spans="2:9" ht="15">
      <c r="B74" s="146"/>
      <c r="C74" s="147" t="s">
        <v>550</v>
      </c>
      <c r="D74" s="283"/>
      <c r="E74" s="285"/>
      <c r="F74" s="285"/>
      <c r="G74" s="285"/>
      <c r="H74" s="285"/>
      <c r="I74" s="285"/>
    </row>
    <row r="75" spans="2:9" ht="15.75" thickBot="1">
      <c r="B75" s="146"/>
      <c r="C75" s="147" t="s">
        <v>551</v>
      </c>
      <c r="D75" s="292"/>
      <c r="E75" s="285"/>
      <c r="F75" s="285"/>
      <c r="G75" s="285"/>
      <c r="H75" s="285"/>
      <c r="I75" s="285"/>
    </row>
    <row r="76" spans="2:9" ht="15.75" thickBot="1">
      <c r="B76" s="155" t="s">
        <v>553</v>
      </c>
      <c r="C76" s="156"/>
      <c r="D76" s="316">
        <f>+D10+D43</f>
        <v>14564154</v>
      </c>
      <c r="E76" s="316">
        <f t="shared" ref="E76:I76" si="11">+E10+E43</f>
        <v>2243655.14</v>
      </c>
      <c r="F76" s="316">
        <f>+F10+F43</f>
        <v>16807809.140000001</v>
      </c>
      <c r="G76" s="316">
        <f t="shared" si="11"/>
        <v>16834331.23</v>
      </c>
      <c r="H76" s="316">
        <f t="shared" si="11"/>
        <v>16807793.07</v>
      </c>
      <c r="I76" s="316">
        <f t="shared" si="11"/>
        <v>-26522.089999999851</v>
      </c>
    </row>
    <row r="77" spans="2:9">
      <c r="D77" s="86"/>
      <c r="E77" s="86"/>
      <c r="F77" s="86"/>
      <c r="G77" s="86"/>
      <c r="H77" s="86"/>
      <c r="I77" s="86"/>
    </row>
    <row r="78" spans="2:9">
      <c r="D78" s="86"/>
      <c r="E78" s="86"/>
      <c r="F78" s="86"/>
      <c r="G78" s="86"/>
      <c r="H78" s="86"/>
      <c r="I78" s="86"/>
    </row>
    <row r="79" spans="2:9">
      <c r="D79" s="86"/>
      <c r="E79" s="86"/>
      <c r="F79" s="86"/>
      <c r="G79" s="86"/>
      <c r="H79" s="86"/>
      <c r="I79" s="86"/>
    </row>
    <row r="80" spans="2:9">
      <c r="D80" s="86"/>
      <c r="E80" s="86"/>
      <c r="F80" s="86"/>
      <c r="G80" s="86"/>
      <c r="H80" s="86"/>
      <c r="I80" s="86"/>
    </row>
    <row r="81" spans="4:9">
      <c r="D81" s="86"/>
      <c r="E81" s="86"/>
      <c r="F81" s="86"/>
      <c r="G81" s="86"/>
      <c r="H81" s="86"/>
      <c r="I81" s="86"/>
    </row>
    <row r="82" spans="4:9">
      <c r="D82" s="86"/>
      <c r="E82" s="86"/>
      <c r="F82" s="86"/>
      <c r="G82" s="86"/>
      <c r="H82" s="86"/>
      <c r="I82" s="86"/>
    </row>
  </sheetData>
  <mergeCells count="9">
    <mergeCell ref="B9:C9"/>
    <mergeCell ref="B1:I1"/>
    <mergeCell ref="B2:I2"/>
    <mergeCell ref="B3:I3"/>
    <mergeCell ref="B4:I4"/>
    <mergeCell ref="B5:I5"/>
    <mergeCell ref="B7:C8"/>
    <mergeCell ref="D7:H7"/>
    <mergeCell ref="I7:I8"/>
  </mergeCells>
  <printOptions horizontalCentered="1"/>
  <pageMargins left="0.31496062992125984" right="0.31496062992125984" top="0.74803149606299213" bottom="0.74803149606299213" header="0.31496062992125984" footer="0.31496062992125984"/>
  <pageSetup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workbookViewId="0">
      <selection activeCell="D21" sqref="D21"/>
    </sheetView>
  </sheetViews>
  <sheetFormatPr baseColWidth="10" defaultColWidth="12.5703125" defaultRowHeight="12.75"/>
  <cols>
    <col min="1" max="1" width="1.7109375" style="105" customWidth="1"/>
    <col min="2" max="2" width="53" style="105" customWidth="1"/>
    <col min="3" max="8" width="18.28515625" style="105" customWidth="1"/>
    <col min="9" max="16384" width="12.5703125" style="105"/>
  </cols>
  <sheetData>
    <row r="1" spans="2:8" ht="6.75" customHeight="1" thickBot="1"/>
    <row r="2" spans="2:8" ht="15">
      <c r="B2" s="500" t="s">
        <v>554</v>
      </c>
      <c r="C2" s="501"/>
      <c r="D2" s="501"/>
      <c r="E2" s="501"/>
      <c r="F2" s="501"/>
      <c r="G2" s="501"/>
      <c r="H2" s="502"/>
    </row>
    <row r="3" spans="2:8" ht="15">
      <c r="B3" s="503" t="s">
        <v>367</v>
      </c>
      <c r="C3" s="504"/>
      <c r="D3" s="504"/>
      <c r="E3" s="504"/>
      <c r="F3" s="504"/>
      <c r="G3" s="504"/>
      <c r="H3" s="505"/>
    </row>
    <row r="4" spans="2:8" ht="15">
      <c r="B4" s="503" t="s">
        <v>473</v>
      </c>
      <c r="C4" s="504"/>
      <c r="D4" s="504"/>
      <c r="E4" s="504"/>
      <c r="F4" s="504"/>
      <c r="G4" s="504"/>
      <c r="H4" s="505"/>
    </row>
    <row r="5" spans="2:8" ht="15">
      <c r="B5" s="503" t="s">
        <v>578</v>
      </c>
      <c r="C5" s="504"/>
      <c r="D5" s="504"/>
      <c r="E5" s="504"/>
      <c r="F5" s="504"/>
      <c r="G5" s="504"/>
      <c r="H5" s="505"/>
    </row>
    <row r="6" spans="2:8" ht="15.75" thickBot="1">
      <c r="B6" s="506" t="s">
        <v>4</v>
      </c>
      <c r="C6" s="507"/>
      <c r="D6" s="507"/>
      <c r="E6" s="507"/>
      <c r="F6" s="507"/>
      <c r="G6" s="507"/>
      <c r="H6" s="508"/>
    </row>
    <row r="7" spans="2:8" s="107" customFormat="1" ht="6" customHeight="1" thickBot="1">
      <c r="B7" s="106"/>
      <c r="C7" s="106"/>
      <c r="D7" s="106"/>
      <c r="E7" s="106"/>
      <c r="F7" s="106"/>
      <c r="G7" s="106"/>
      <c r="H7" s="106"/>
    </row>
    <row r="8" spans="2:8" ht="13.5" thickBot="1">
      <c r="B8" s="455" t="s">
        <v>128</v>
      </c>
      <c r="C8" s="457" t="s">
        <v>474</v>
      </c>
      <c r="D8" s="457"/>
      <c r="E8" s="457"/>
      <c r="F8" s="457"/>
      <c r="G8" s="457"/>
      <c r="H8" s="457" t="s">
        <v>149</v>
      </c>
    </row>
    <row r="9" spans="2:8" ht="26.25" thickBot="1">
      <c r="B9" s="456"/>
      <c r="C9" s="108" t="s">
        <v>150</v>
      </c>
      <c r="D9" s="109" t="s">
        <v>151</v>
      </c>
      <c r="E9" s="108" t="s">
        <v>152</v>
      </c>
      <c r="F9" s="108" t="s">
        <v>153</v>
      </c>
      <c r="G9" s="108" t="s">
        <v>154</v>
      </c>
      <c r="H9" s="457"/>
    </row>
    <row r="10" spans="2:8">
      <c r="B10" s="110" t="s">
        <v>475</v>
      </c>
      <c r="C10" s="111"/>
      <c r="D10" s="111"/>
      <c r="E10" s="111"/>
      <c r="F10" s="111"/>
      <c r="G10" s="111"/>
      <c r="H10" s="111"/>
    </row>
    <row r="11" spans="2:8" ht="15">
      <c r="B11" s="112" t="s">
        <v>476</v>
      </c>
      <c r="C11" s="277">
        <f>'F6a. EAEPE OG'!D10</f>
        <v>5087060</v>
      </c>
      <c r="D11" s="277">
        <f>'F6a. EAEPE OG'!E10</f>
        <v>653501.18000000005</v>
      </c>
      <c r="E11" s="293">
        <f>C11+D11</f>
        <v>5740561.1799999997</v>
      </c>
      <c r="F11" s="277">
        <f>'F6a. EAEPE OG'!G10</f>
        <v>5767099.3399999999</v>
      </c>
      <c r="G11" s="277">
        <f>'F6a. EAEPE OG'!H10</f>
        <v>5740561.1799999997</v>
      </c>
      <c r="H11" s="294">
        <f>E11-F11</f>
        <v>-26538.160000000149</v>
      </c>
    </row>
    <row r="12" spans="2:8">
      <c r="B12" s="112" t="s">
        <v>477</v>
      </c>
      <c r="C12" s="293"/>
      <c r="D12" s="293"/>
      <c r="E12" s="293"/>
      <c r="F12" s="294"/>
      <c r="G12" s="295"/>
      <c r="H12" s="294"/>
    </row>
    <row r="13" spans="2:8">
      <c r="B13" s="112" t="s">
        <v>478</v>
      </c>
      <c r="C13" s="293"/>
      <c r="D13" s="293"/>
      <c r="E13" s="293"/>
      <c r="F13" s="293"/>
      <c r="G13" s="295"/>
      <c r="H13" s="295"/>
    </row>
    <row r="14" spans="2:8">
      <c r="B14" s="113" t="s">
        <v>479</v>
      </c>
      <c r="C14" s="294"/>
      <c r="D14" s="294"/>
      <c r="E14" s="294"/>
      <c r="F14" s="294"/>
      <c r="G14" s="294"/>
      <c r="H14" s="294"/>
    </row>
    <row r="15" spans="2:8">
      <c r="B15" s="113" t="s">
        <v>480</v>
      </c>
      <c r="C15" s="293"/>
      <c r="D15" s="293"/>
      <c r="E15" s="293"/>
      <c r="F15" s="293"/>
      <c r="G15" s="295"/>
      <c r="H15" s="295"/>
    </row>
    <row r="16" spans="2:8">
      <c r="B16" s="112" t="s">
        <v>481</v>
      </c>
      <c r="C16" s="293"/>
      <c r="D16" s="293"/>
      <c r="E16" s="293"/>
      <c r="F16" s="293"/>
      <c r="G16" s="293"/>
      <c r="H16" s="293"/>
    </row>
    <row r="17" spans="2:8" ht="25.5">
      <c r="B17" s="112" t="s">
        <v>482</v>
      </c>
      <c r="C17" s="293"/>
      <c r="D17" s="293"/>
      <c r="E17" s="293"/>
      <c r="F17" s="293"/>
      <c r="G17" s="295"/>
      <c r="H17" s="295"/>
    </row>
    <row r="18" spans="2:8">
      <c r="B18" s="113" t="s">
        <v>483</v>
      </c>
      <c r="C18" s="293"/>
      <c r="D18" s="293"/>
      <c r="E18" s="293"/>
      <c r="F18" s="293"/>
      <c r="G18" s="295"/>
      <c r="H18" s="295"/>
    </row>
    <row r="19" spans="2:8">
      <c r="B19" s="113" t="s">
        <v>484</v>
      </c>
      <c r="C19" s="293"/>
      <c r="D19" s="293"/>
      <c r="E19" s="293"/>
      <c r="F19" s="293"/>
      <c r="G19" s="295"/>
      <c r="H19" s="295"/>
    </row>
    <row r="20" spans="2:8">
      <c r="B20" s="112" t="s">
        <v>485</v>
      </c>
      <c r="C20" s="293"/>
      <c r="D20" s="293"/>
      <c r="E20" s="293"/>
      <c r="F20" s="293"/>
      <c r="G20" s="295"/>
      <c r="H20" s="295"/>
    </row>
    <row r="21" spans="2:8">
      <c r="B21" s="114"/>
      <c r="C21" s="296"/>
      <c r="D21" s="297"/>
      <c r="E21" s="297"/>
      <c r="F21" s="297"/>
      <c r="G21" s="295"/>
      <c r="H21" s="295"/>
    </row>
    <row r="22" spans="2:8">
      <c r="B22" s="110" t="s">
        <v>257</v>
      </c>
      <c r="C22" s="296"/>
      <c r="D22" s="296"/>
      <c r="E22" s="296"/>
      <c r="F22" s="296"/>
      <c r="G22" s="296"/>
      <c r="H22" s="296"/>
    </row>
    <row r="23" spans="2:8" ht="15">
      <c r="B23" s="112" t="s">
        <v>476</v>
      </c>
      <c r="C23" s="279">
        <v>9477094</v>
      </c>
      <c r="D23" s="279">
        <f>'F6a. EAEPE OG'!E83</f>
        <v>1590153.96</v>
      </c>
      <c r="E23" s="293">
        <f>C23+D23</f>
        <v>11067247.960000001</v>
      </c>
      <c r="F23" s="279">
        <f>'F6a. EAEPE OG'!G83</f>
        <v>11067231.890000001</v>
      </c>
      <c r="G23" s="279">
        <f>'F6a. EAEPE OG'!H83</f>
        <v>11067231.889999999</v>
      </c>
      <c r="H23" s="293">
        <f>E23-F23</f>
        <v>16.070000000298023</v>
      </c>
    </row>
    <row r="24" spans="2:8">
      <c r="B24" s="112" t="s">
        <v>477</v>
      </c>
      <c r="C24" s="293"/>
      <c r="D24" s="293"/>
      <c r="E24" s="293"/>
      <c r="F24" s="294"/>
      <c r="G24" s="295"/>
      <c r="H24" s="294"/>
    </row>
    <row r="25" spans="2:8">
      <c r="B25" s="112" t="s">
        <v>478</v>
      </c>
      <c r="C25" s="293"/>
      <c r="D25" s="293"/>
      <c r="E25" s="293"/>
      <c r="F25" s="293"/>
      <c r="G25" s="295"/>
      <c r="H25" s="295"/>
    </row>
    <row r="26" spans="2:8">
      <c r="B26" s="113" t="s">
        <v>479</v>
      </c>
      <c r="C26" s="293"/>
      <c r="D26" s="294"/>
      <c r="E26" s="298"/>
      <c r="F26" s="298"/>
      <c r="G26" s="295"/>
      <c r="H26" s="295"/>
    </row>
    <row r="27" spans="2:8">
      <c r="B27" s="113" t="s">
        <v>480</v>
      </c>
      <c r="C27" s="293"/>
      <c r="D27" s="293"/>
      <c r="E27" s="298"/>
      <c r="F27" s="298"/>
      <c r="G27" s="295"/>
      <c r="H27" s="295"/>
    </row>
    <row r="28" spans="2:8">
      <c r="B28" s="112" t="s">
        <v>481</v>
      </c>
      <c r="C28" s="293"/>
      <c r="D28" s="293"/>
      <c r="E28" s="293"/>
      <c r="F28" s="293"/>
      <c r="G28" s="293"/>
      <c r="H28" s="293"/>
    </row>
    <row r="29" spans="2:8" ht="25.5">
      <c r="B29" s="112" t="s">
        <v>486</v>
      </c>
      <c r="C29" s="293"/>
      <c r="D29" s="293"/>
      <c r="E29" s="293"/>
      <c r="F29" s="293"/>
      <c r="G29" s="295"/>
      <c r="H29" s="295"/>
    </row>
    <row r="30" spans="2:8">
      <c r="B30" s="115" t="s">
        <v>483</v>
      </c>
      <c r="C30" s="293"/>
      <c r="D30" s="293"/>
      <c r="E30" s="298"/>
      <c r="F30" s="298"/>
      <c r="G30" s="295"/>
      <c r="H30" s="295"/>
    </row>
    <row r="31" spans="2:8">
      <c r="B31" s="115" t="s">
        <v>484</v>
      </c>
      <c r="C31" s="293"/>
      <c r="D31" s="293"/>
      <c r="E31" s="298"/>
      <c r="F31" s="298"/>
      <c r="G31" s="295"/>
      <c r="H31" s="295"/>
    </row>
    <row r="32" spans="2:8">
      <c r="B32" s="112" t="s">
        <v>485</v>
      </c>
      <c r="C32" s="293"/>
      <c r="D32" s="293"/>
      <c r="E32" s="293"/>
      <c r="F32" s="293"/>
      <c r="G32" s="295"/>
      <c r="H32" s="295"/>
    </row>
    <row r="33" spans="2:8" ht="13.5" thickBot="1">
      <c r="B33" s="112"/>
      <c r="C33" s="296"/>
      <c r="D33" s="293"/>
      <c r="E33" s="296"/>
      <c r="F33" s="296"/>
      <c r="G33" s="295"/>
      <c r="H33" s="295"/>
    </row>
    <row r="34" spans="2:8" ht="13.5" thickBot="1">
      <c r="B34" s="116" t="s">
        <v>487</v>
      </c>
      <c r="C34" s="317">
        <f>+C11+C23</f>
        <v>14564154</v>
      </c>
      <c r="D34" s="317">
        <f>+D11+D23</f>
        <v>2243655.14</v>
      </c>
      <c r="E34" s="317">
        <f t="shared" ref="E34:H34" si="0">+E11+E23</f>
        <v>16807809.140000001</v>
      </c>
      <c r="F34" s="317">
        <f t="shared" si="0"/>
        <v>16834331.23</v>
      </c>
      <c r="G34" s="317">
        <f t="shared" si="0"/>
        <v>16807793.07</v>
      </c>
      <c r="H34" s="317">
        <f t="shared" si="0"/>
        <v>-26522.089999999851</v>
      </c>
    </row>
  </sheetData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 horizontalCentered="1"/>
  <pageMargins left="0.31496062992125984" right="0.31496062992125984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F1. ESF</vt:lpstr>
      <vt:lpstr>F2. IADPyOP</vt:lpstr>
      <vt:lpstr>F3. IAODF</vt:lpstr>
      <vt:lpstr>F4. BALPRESUP</vt:lpstr>
      <vt:lpstr>F5. EAID</vt:lpstr>
      <vt:lpstr>F6a. EAEPE OG</vt:lpstr>
      <vt:lpstr>F6b. EAEPE ADMVA</vt:lpstr>
      <vt:lpstr>F6c. EAEPE FUNCION</vt:lpstr>
      <vt:lpstr>F6d. EAEPE SP</vt:lpstr>
      <vt:lpstr>'F1. ESF'!Área_de_impresión</vt:lpstr>
      <vt:lpstr>'F4. BALPRESUP'!Área_de_impresión</vt:lpstr>
      <vt:lpstr>'F5. EAID'!Área_de_impresión</vt:lpstr>
      <vt:lpstr>'F6a. EAEPE OG'!Área_de_impresión</vt:lpstr>
      <vt:lpstr>'F6b. EAEPE ADMVA'!Área_de_impresión</vt:lpstr>
      <vt:lpstr>'F6c. EAEPE FUNCION'!Área_de_impresión</vt:lpstr>
      <vt:lpstr>'F6d. EAEPE SP'!Área_de_impresión</vt:lpstr>
      <vt:lpstr>'F1. ESF'!Títulos_a_imprimir</vt:lpstr>
      <vt:lpstr>'F2. IADPyOP'!Títulos_a_imprimir</vt:lpstr>
      <vt:lpstr>'F5. EAID'!Títulos_a_imprimir</vt:lpstr>
      <vt:lpstr>'F6a. EAEPE OG'!Títulos_a_imprimir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De la Cruz García</dc:creator>
  <cp:lastModifiedBy>AZUCENA</cp:lastModifiedBy>
  <cp:lastPrinted>2019-02-15T14:24:24Z</cp:lastPrinted>
  <dcterms:created xsi:type="dcterms:W3CDTF">2017-05-03T19:21:22Z</dcterms:created>
  <dcterms:modified xsi:type="dcterms:W3CDTF">2019-02-15T15:08:56Z</dcterms:modified>
</cp:coreProperties>
</file>